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3" activeTab="0"/>
  </bookViews>
  <sheets>
    <sheet name="BORDEROU PLATI APRILIE 2019"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APRILIE 2019'!$A$1:$BN$339</definedName>
    <definedName name="Excel_BuiltIn_Print_Area_1_1_1_1">#REF!</definedName>
    <definedName name="Excel_BuiltIn_Print_Area_1_1_1_1_1">'BORDEROU PLATI APRILIE 2019'!$A$1:$J$260</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APRILIE 2019'!$A$1:$BN$397</definedName>
    <definedName name="_xlnm.Print_Area" localSheetId="2">'Cont executie - Cheltuieli-BASS'!$A$1:$G$6757</definedName>
    <definedName name="_xlnm.Print_Area" localSheetId="3">'Cont executie- Venituri-ACC'!$A$1:$E$87</definedName>
    <definedName name="_xlnm.Print_Area" localSheetId="1">'Cont executie- Venituri-BASS'!$A$1:$E$112</definedName>
    <definedName name="_xlnm.Print_Area" localSheetId="5">'executie_lunara-BS'!$A$1:$E$100</definedName>
  </definedNames>
  <calcPr fullCalcOnLoad="1"/>
</workbook>
</file>

<file path=xl/sharedStrings.xml><?xml version="1.0" encoding="utf-8"?>
<sst xmlns="http://schemas.openxmlformats.org/spreadsheetml/2006/main" count="1485" uniqueCount="675">
  <si>
    <t>CASA JUDETEANA DE PENSII SUCEAVA</t>
  </si>
  <si>
    <t>BORDEROU DE PLATI PENTRU LUNA   A P R I L I E      2019</t>
  </si>
  <si>
    <t>01.04.2019-25.04.2019</t>
  </si>
  <si>
    <t>Nr.crt</t>
  </si>
  <si>
    <t>DATA</t>
  </si>
  <si>
    <t>OP</t>
  </si>
  <si>
    <t>FURNIZOR/BENEFICIAR</t>
  </si>
  <si>
    <t>EXPLICATII</t>
  </si>
  <si>
    <t>SUMA</t>
  </si>
  <si>
    <t>BUGET</t>
  </si>
  <si>
    <t>CNPR BUCURESTI</t>
  </si>
  <si>
    <t>PENSII TR II LG SP</t>
  </si>
  <si>
    <t>BS</t>
  </si>
  <si>
    <t>TR II IND IOVR</t>
  </si>
  <si>
    <t xml:space="preserve">TR II PENSII </t>
  </si>
  <si>
    <t>ACC</t>
  </si>
  <si>
    <t>BASS</t>
  </si>
  <si>
    <t>PENSII MANDATE ALTE JUD</t>
  </si>
  <si>
    <t>TAXE MANDATE</t>
  </si>
  <si>
    <t>SC SECURITY MANAGEMENT</t>
  </si>
  <si>
    <t>SERVICII</t>
  </si>
  <si>
    <t>SC ACET</t>
  </si>
  <si>
    <t>CONSUM APA</t>
  </si>
  <si>
    <t>SC LANOS</t>
  </si>
  <si>
    <t>SC SINTEC</t>
  </si>
  <si>
    <t>PRIMARIA SUCEAVA</t>
  </si>
  <si>
    <t>CHIRIE SPATIU</t>
  </si>
  <si>
    <t>TR III IND LG SP</t>
  </si>
  <si>
    <t>TR III IND IOVR</t>
  </si>
  <si>
    <t>TR II IND VETERANI</t>
  </si>
  <si>
    <t>TR III PENSII</t>
  </si>
  <si>
    <t>DIFERENTE PENSII</t>
  </si>
  <si>
    <t>AJUTOARE URMAS</t>
  </si>
  <si>
    <t>TR I TAXE LG SP</t>
  </si>
  <si>
    <t>TR I TAXE IOVR</t>
  </si>
  <si>
    <t>TR I TAXEVETERANI</t>
  </si>
  <si>
    <t>TR I TAXE</t>
  </si>
  <si>
    <t>PENSII MANDATE</t>
  </si>
  <si>
    <t>AJUTOARE URMAS MP</t>
  </si>
  <si>
    <t>PENSII NEACHITATE INTOARSE</t>
  </si>
  <si>
    <t>DGFP SUCEAVA</t>
  </si>
  <si>
    <t>PENSII INTOARSE LG SP</t>
  </si>
  <si>
    <t>PENSII INTOARSE AGRIC</t>
  </si>
  <si>
    <t>PENSII INTOARSE VETERANI</t>
  </si>
  <si>
    <t>DIVERSI BENEFICIARI</t>
  </si>
  <si>
    <t>IND CONCEDIU MD</t>
  </si>
  <si>
    <t>SC AMBRO</t>
  </si>
  <si>
    <t>SC CONSGARDGH</t>
  </si>
  <si>
    <t>CASA ASIG SANATATE SV</t>
  </si>
  <si>
    <t>PRESTATII</t>
  </si>
  <si>
    <t>2123-2141</t>
  </si>
  <si>
    <t>DICERSE BANCI</t>
  </si>
  <si>
    <t>PENSII CONT CRT</t>
  </si>
  <si>
    <t>2142-2164</t>
  </si>
  <si>
    <t>RETINERI PENSII</t>
  </si>
  <si>
    <t>PENSII AGRIC MANDATE</t>
  </si>
  <si>
    <t>INDEMNIZATII CM</t>
  </si>
  <si>
    <t>SC METAL COST</t>
  </si>
  <si>
    <t xml:space="preserve">SC THGRONGH </t>
  </si>
  <si>
    <t>SC MODIN</t>
  </si>
  <si>
    <t>DIVERSE  BANCI</t>
  </si>
  <si>
    <t>SALARII CONT CRT</t>
  </si>
  <si>
    <t>SPOR CD VATAMATOARE</t>
  </si>
  <si>
    <t>INDEMNIZATII HRANA</t>
  </si>
  <si>
    <t>BASFS</t>
  </si>
  <si>
    <t>CONTRIBUTII</t>
  </si>
  <si>
    <t>IMPOZIT</t>
  </si>
  <si>
    <t>COTIZATIE</t>
  </si>
  <si>
    <t>BUGET DE STAT</t>
  </si>
  <si>
    <t>CONTRIB ASIGURATORIE</t>
  </si>
  <si>
    <t>2181-2199</t>
  </si>
  <si>
    <t>CJP SUCEAVA</t>
  </si>
  <si>
    <t>PENSII USD</t>
  </si>
  <si>
    <t>PENSII GBP</t>
  </si>
  <si>
    <t>PENSII EURO</t>
  </si>
  <si>
    <t>COMISION CITI</t>
  </si>
  <si>
    <t>2205-2221</t>
  </si>
  <si>
    <t>2222-2238</t>
  </si>
  <si>
    <t>SPOR CD VAT CONT CRT</t>
  </si>
  <si>
    <t>SPOR CONFIDENTIALITATE</t>
  </si>
  <si>
    <t>IMP HANDICAP</t>
  </si>
  <si>
    <t>CM UNITATE</t>
  </si>
  <si>
    <t>2245-2261</t>
  </si>
  <si>
    <t>INDEMNIZATIE HRANA</t>
  </si>
  <si>
    <t>COMISION GBP</t>
  </si>
  <si>
    <t>COMISION EURO</t>
  </si>
  <si>
    <t>2267-2276</t>
  </si>
  <si>
    <t>COMISIE</t>
  </si>
  <si>
    <t>CONTRIBUTIE</t>
  </si>
  <si>
    <t>SINDICATUL LIBER CJP SV</t>
  </si>
  <si>
    <t>GARANTII MATERIALE</t>
  </si>
  <si>
    <t>POPRIRE</t>
  </si>
  <si>
    <t>FOND DE PENSII PRIVAT</t>
  </si>
  <si>
    <t>CAM SALARII</t>
  </si>
  <si>
    <t>CONTRIB COMISIE CONCURS</t>
  </si>
  <si>
    <t>CONTRIB COMISIE MD</t>
  </si>
  <si>
    <t>TR II TAXE</t>
  </si>
  <si>
    <t>TR II TAXE IND LG SP</t>
  </si>
  <si>
    <t>TR II TAXE IOVR</t>
  </si>
  <si>
    <t>2308-2318</t>
  </si>
  <si>
    <t>COMISION BANCI</t>
  </si>
  <si>
    <t>2319-2326</t>
  </si>
  <si>
    <t>2327-2337</t>
  </si>
  <si>
    <t>TAXE TALOANE MOV</t>
  </si>
  <si>
    <t>SC TOTAL ACT</t>
  </si>
  <si>
    <t>SC GRAND SECURITY</t>
  </si>
  <si>
    <t>CORESPONDENTA</t>
  </si>
  <si>
    <t xml:space="preserve"> SC E-ON ROMANIA</t>
  </si>
  <si>
    <t>EN EL</t>
  </si>
  <si>
    <t>SC TELEKOM</t>
  </si>
  <si>
    <t>SC HELIOS</t>
  </si>
  <si>
    <t>SC UNIQIT</t>
  </si>
  <si>
    <t>CONSUMABILE</t>
  </si>
  <si>
    <t>SC INFOTRUST</t>
  </si>
  <si>
    <t>BUGET ASIG SOC STAT</t>
  </si>
  <si>
    <t>CONTR PERS HANDICAP</t>
  </si>
  <si>
    <t>CONTR SANATATE PENSII</t>
  </si>
  <si>
    <t>IMPOZIT PENSII</t>
  </si>
  <si>
    <t>CONTRIBUTIE PENSII</t>
  </si>
  <si>
    <t>TREZORERIA SUCEAVA</t>
  </si>
  <si>
    <t>TR III TAXE</t>
  </si>
  <si>
    <t>TR II TAXE VETERANI</t>
  </si>
  <si>
    <t>TR III TAXE IOVR</t>
  </si>
  <si>
    <t>TR III TAXE IND LG SP</t>
  </si>
  <si>
    <t>2368-2369</t>
  </si>
  <si>
    <t>2370-2576</t>
  </si>
  <si>
    <t>2582-2651</t>
  </si>
  <si>
    <t>SC RDS RCS</t>
  </si>
  <si>
    <t>TELEFONIE FIXA</t>
  </si>
  <si>
    <t>SC E-ON ROMANIA</t>
  </si>
  <si>
    <t>CONSUM GAZ</t>
  </si>
  <si>
    <t>SC PRAKTIKER ROMANIA</t>
  </si>
  <si>
    <t>MONITOR OF</t>
  </si>
  <si>
    <t>ANUNT PUBLIC</t>
  </si>
  <si>
    <t>2658-2666</t>
  </si>
  <si>
    <t>2667-2705</t>
  </si>
  <si>
    <t>2706-2712</t>
  </si>
  <si>
    <t>CAB MD ARENI</t>
  </si>
  <si>
    <t>UTILITATI</t>
  </si>
  <si>
    <t>SC LENOS</t>
  </si>
  <si>
    <t>RE I TX AGRIC</t>
  </si>
  <si>
    <t>TR I PENSII</t>
  </si>
  <si>
    <t>SC SAN KRUR</t>
  </si>
  <si>
    <t>SC COMPACT COMPANY</t>
  </si>
  <si>
    <t>AC AXA COMPUTERS</t>
  </si>
  <si>
    <t>SC DDD NORD</t>
  </si>
  <si>
    <t>CH JUDECATA</t>
  </si>
  <si>
    <t>SC INTERTRANS BT</t>
  </si>
  <si>
    <t>TRANSPORT AUTO IASI</t>
  </si>
  <si>
    <t>SC RVG SPEED</t>
  </si>
  <si>
    <t>SC TRANSVICOV</t>
  </si>
  <si>
    <t>SC TRANSPORT AUTO</t>
  </si>
  <si>
    <t>SC PETDOOR</t>
  </si>
  <si>
    <t>SC NICOTUR</t>
  </si>
  <si>
    <t>SC TRANS NICO</t>
  </si>
  <si>
    <t>SERV FISCAL C-LUNG</t>
  </si>
  <si>
    <t>SERVICII TELEFONIE</t>
  </si>
  <si>
    <t>CONT CRT HOT JUD</t>
  </si>
  <si>
    <t xml:space="preserve">CONTRIBUTII </t>
  </si>
  <si>
    <t>CAS</t>
  </si>
  <si>
    <t>SANATATE</t>
  </si>
  <si>
    <t>SOMAJ</t>
  </si>
  <si>
    <t>FD ACC</t>
  </si>
  <si>
    <t>0.85% CONTRIB</t>
  </si>
  <si>
    <t>E-ON ENERGIE ROMANIA</t>
  </si>
  <si>
    <t>OMV PETROM</t>
  </si>
  <si>
    <t>CARNETE BCF</t>
  </si>
  <si>
    <t>CARBURANT</t>
  </si>
  <si>
    <t>DIF TR I IOVR</t>
  </si>
  <si>
    <t>DEBITE RECUPERATE</t>
  </si>
  <si>
    <t>VIRAT DEBITE</t>
  </si>
  <si>
    <t>CASA NATIONALA DE PENSII PUBLICE</t>
  </si>
  <si>
    <t xml:space="preserve"> CONTUL DE EXECUTIE  - VENITURILE BUGETULUI ASIGURARILOR SOCIALE DE STAT</t>
  </si>
  <si>
    <t>LA  DATA 30.04.2019</t>
  </si>
  <si>
    <t>LEI</t>
  </si>
  <si>
    <t>Denumirea indicatorului</t>
  </si>
  <si>
    <t>Cod</t>
  </si>
  <si>
    <t>Prevederi bugetare 2019</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</si>
  <si>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</si>
  <si>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</si>
  <si>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</si>
  <si>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</si>
  <si>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</si>
  <si>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</si>
  <si>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</si>
  <si>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</si>
  <si>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</si>
  <si>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</si>
  <si>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</si>
  <si>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</si>
  <si>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</si>
  <si>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</si>
  <si>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</si>
  <si>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</si>
  <si>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</si>
  <si>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</si>
  <si>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</si>
  <si>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</si>
  <si>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</si>
  <si>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</si>
  <si>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</si>
  <si>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</si>
  <si>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</si>
  <si>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</si>
  <si>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</si>
  <si>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</si>
  <si>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</si>
  <si>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</si>
  <si>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</si>
  <si>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</si>
  <si>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</si>
  <si>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</si>
  <si>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</si>
  <si>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</si>
  <si>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</si>
  <si>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</si>
  <si>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</si>
  <si>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</si>
  <si>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</si>
  <si>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</si>
  <si>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</si>
  <si>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</si>
  <si>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</si>
  <si>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</si>
  <si>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</si>
  <si>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</si>
  <si>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</si>
  <si>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</si>
  <si>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</si>
  <si>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</si>
  <si>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</si>
  <si>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</si>
  <si>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</si>
  <si>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</si>
  <si>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</si>
  <si>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</si>
  <si>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</si>
  <si>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</si>
  <si>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</si>
  <si>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</si>
  <si>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</si>
  <si>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</si>
  <si>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</si>
  <si>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</si>
  <si>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</si>
  <si>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</si>
  <si>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</si>
  <si>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</si>
  <si>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</si>
  <si>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</si>
  <si>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</si>
  <si>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</si>
  <si>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</si>
  <si>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</si>
  <si>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</si>
  <si>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</si>
  <si>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</si>
  <si>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</si>
  <si>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</si>
  <si>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</si>
  <si>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</si>
  <si>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</si>
  <si>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</si>
  <si>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</si>
  <si>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</si>
  <si>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</si>
  <si>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</si>
  <si>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</si>
  <si>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</si>
  <si>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</si>
  <si>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</si>
  <si>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</si>
  <si>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</si>
  <si>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</si>
  <si>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</si>
  <si>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</si>
  <si>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</si>
  <si>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</si>
  <si>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</si>
  <si>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</si>
  <si>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</si>
  <si>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</si>
  <si>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</si>
  <si>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</si>
  <si>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</si>
  <si>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</si>
  <si>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</si>
  <si>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</si>
  <si>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</si>
  <si>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</si>
  <si>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</si>
  <si>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</si>
  <si>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30.04.2019</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</si>
  <si>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</si>
  <si>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</si>
  <si>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</si>
  <si>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</si>
  <si>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</si>
  <si>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</si>
  <si>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</si>
  <si>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</si>
  <si>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</si>
  <si>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</si>
  <si>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</si>
  <si>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</si>
  <si>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</si>
  <si>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</si>
  <si>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</si>
  <si>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</si>
  <si>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</si>
  <si>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</si>
  <si>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</si>
  <si>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</si>
  <si>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</si>
  <si>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</si>
  <si>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</si>
  <si>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</si>
  <si>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</si>
  <si>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</si>
  <si>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</si>
  <si>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</si>
  <si>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</si>
  <si>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</si>
  <si>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</si>
  <si>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</si>
  <si>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</si>
  <si>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</si>
  <si>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</si>
  <si>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</si>
  <si>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</si>
  <si>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</si>
  <si>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</si>
  <si>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</si>
  <si>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</si>
  <si>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</si>
  <si>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</si>
  <si>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</si>
  <si>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</si>
  <si>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</si>
  <si>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</si>
  <si>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</si>
  <si>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</si>
  <si>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</si>
  <si>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</si>
  <si>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</si>
  <si>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</si>
  <si>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</si>
  <si>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</si>
  <si>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</si>
  <si>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</si>
  <si>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</si>
  <si>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</si>
  <si>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</si>
  <si>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</si>
  <si>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</si>
  <si>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</si>
  <si>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</si>
  <si>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</si>
  <si>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</si>
  <si>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</si>
  <si>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</si>
  <si>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</si>
  <si>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</si>
  <si>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</si>
  <si>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</si>
  <si>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</si>
  <si>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</si>
  <si>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</si>
  <si>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</si>
  <si>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</si>
  <si>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</si>
  <si>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</si>
  <si>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</si>
  <si>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</si>
  <si>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</si>
  <si>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</si>
  <si>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</si>
  <si>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</si>
  <si>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</si>
  <si>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</si>
  <si>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</si>
  <si>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</si>
  <si>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</si>
  <si>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</si>
  <si>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</si>
  <si>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</si>
  <si>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</si>
  <si>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</si>
  <si>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</si>
  <si>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</si>
  <si>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</si>
  <si>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</si>
  <si>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</si>
  <si>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</si>
  <si>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</si>
  <si>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</si>
  <si>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</si>
  <si>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</si>
  <si>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</si>
  <si>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</si>
  <si>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</si>
  <si>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</si>
  <si>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</si>
  <si>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</si>
  <si>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</si>
  <si>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</si>
  <si>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</si>
  <si>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</si>
  <si>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</si>
  <si>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</si>
  <si>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</si>
  <si>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</si>
  <si>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</si>
  <si>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</si>
  <si>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</si>
  <si>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</si>
  <si>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</si>
  <si>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</si>
  <si>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</si>
  <si>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</si>
  <si>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</si>
  <si>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</si>
  <si>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</si>
  <si>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</si>
  <si>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</si>
  <si>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</si>
  <si>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</si>
  <si>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</si>
  <si>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</si>
  <si>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</si>
  <si>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</si>
  <si>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</si>
  <si>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</si>
  <si>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</si>
  <si>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</si>
  <si>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</si>
  <si>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</si>
  <si>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</si>
  <si>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</si>
  <si>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</si>
  <si>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</si>
  <si>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</si>
  <si>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</si>
  <si>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</si>
  <si>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</si>
  <si>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</si>
  <si>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</si>
  <si>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</si>
  <si>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</si>
  <si>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</si>
  <si>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</si>
  <si>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</si>
  <si>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</si>
  <si>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</si>
  <si>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</si>
  <si>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</si>
  <si>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</si>
  <si>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</si>
  <si>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</si>
  <si>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</si>
  <si>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</si>
  <si>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</si>
  <si>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</si>
  <si>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</si>
  <si>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</si>
  <si>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</si>
  <si>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</si>
  <si>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</si>
  <si>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</si>
  <si>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</si>
  <si>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</si>
  <si>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</si>
  <si>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</si>
  <si>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</si>
  <si>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</si>
  <si>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</si>
  <si>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</si>
  <si>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</si>
  <si>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</si>
  <si>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</si>
  <si>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</si>
  <si>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</si>
  <si>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</si>
  <si>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</si>
  <si>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</si>
  <si>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</si>
  <si>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</si>
  <si>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</si>
  <si>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</si>
  <si>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</si>
  <si>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</si>
  <si>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</si>
  <si>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</si>
  <si>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</si>
  <si>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</si>
  <si>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</si>
  <si>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</si>
  <si>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</si>
  <si>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</si>
  <si>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</si>
  <si>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</si>
  <si>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</si>
  <si>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</si>
  <si>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30.04.2019</t>
  </si>
  <si>
    <t>Prevederi bugetare 2018</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</si>
  <si>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</si>
  <si>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</si>
  <si>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</si>
  <si>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</si>
  <si>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</si>
  <si>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</si>
  <si>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</si>
  <si>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</si>
  <si>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</si>
  <si>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</si>
  <si>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</si>
  <si>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</si>
  <si>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</si>
  <si>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</si>
  <si>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</si>
  <si>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</si>
  <si>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</si>
  <si>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</si>
  <si>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</si>
  <si>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</si>
  <si>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</si>
  <si>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</si>
  <si>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</si>
  <si>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</si>
  <si>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</si>
  <si>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</si>
  <si>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</si>
  <si>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30.04.2019</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</si>
  <si>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</si>
  <si>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</si>
  <si>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</si>
  <si>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</si>
  <si>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</si>
  <si>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</si>
  <si>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</si>
  <si>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</si>
  <si>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</si>
  <si>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</si>
  <si>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</si>
  <si>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</si>
  <si>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</si>
  <si>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</si>
  <si>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</si>
  <si>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</si>
  <si>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</si>
  <si>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</si>
  <si>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</si>
  <si>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</si>
  <si>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</si>
  <si>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</si>
  <si>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</si>
  <si>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</si>
  <si>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</si>
  <si>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</si>
  <si>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</si>
  <si>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</si>
  <si>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</si>
  <si>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</si>
  <si>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</si>
  <si>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</si>
  <si>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</si>
  <si>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</si>
  <si>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</si>
  <si>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</si>
  <si>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</si>
  <si>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</si>
  <si>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</si>
  <si>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</si>
  <si>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</si>
  <si>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</si>
  <si>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</si>
  <si>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</si>
  <si>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</si>
  <si>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</si>
  <si>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</si>
  <si>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</si>
  <si>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</si>
  <si>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</si>
  <si>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</si>
  <si>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</si>
  <si>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</si>
  <si>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</si>
  <si>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</si>
  <si>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</si>
  <si>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</si>
  <si>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</si>
  <si>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</si>
  <si>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</si>
  <si>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</si>
  <si>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</si>
  <si>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</si>
  <si>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</si>
  <si>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</si>
  <si>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30.04.2019</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</si>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</sst>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0"/>
  </numFmts>
  <fonts count="5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12"/>
      <name val="Trebuchet MS"/>
      <family val="2"/>
    </font>
    <font>
      <b/>
      <sz val="12"/>
      <name val="Trebuchet MS"/>
      <family val="2"/>
    </font>
    <font>
      <b/>
      <sz val="12"/>
      <color indexed="21"/>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sz val="11"/>
      <name val="Trebuchet MS"/>
      <family val="2"/>
    </font>
    <font>
      <b/>
      <sz val="11"/>
      <name val="Trebuchet MS"/>
      <family val="2"/>
    </font>
    <font>
      <b/>
      <sz val="11"/>
      <color indexed="8"/>
      <name val="Trebuchet MS"/>
      <family val="2"/>
    </font>
    <font>
      <sz val="10"/>
      <name val="Trebuchet MS"/>
      <family val="2"/>
    </font>
    <font>
      <b/>
      <sz val="10"/>
      <name val="Trebuchet MS"/>
      <family val="2"/>
    </font>
    <font>
      <sz val="11"/>
      <color indexed="8"/>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10"/>
      <name val="Trebuchet MS"/>
      <family val="2"/>
    </font>
    <font>
      <sz val="11"/>
      <color indexed="20"/>
      <name val="Trebuchet MS"/>
      <family val="2"/>
    </font>
    <font>
      <b/>
      <sz val="11"/>
      <color indexed="48"/>
      <name val="Trebuchet MS"/>
      <family val="2"/>
    </font>
    <font>
      <b/>
      <sz val="11"/>
      <name val="Arial"/>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style="medium">
        <color indexed="8"/>
      </top>
      <bottom style="medium">
        <color indexed="8"/>
      </bottom>
    </border>
  </borders>
  <cellStyleXfs count="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20">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4" fontId="0" fillId="0" borderId="16" xfId="0" applyNumberFormat="1" applyFont="1" applyBorder="1" applyAlignment="1">
      <alignment horizontal="center" vertical="center"/>
    </xf>
    <xf numFmtId="0" fontId="0" fillId="0" borderId="16" xfId="0" applyFont="1" applyFill="1" applyBorder="1" applyAlignment="1">
      <alignment horizontal="center" vertical="center"/>
    </xf>
    <xf numFmtId="0" fontId="0" fillId="0" borderId="0" xfId="0" applyBorder="1" applyAlignment="1">
      <alignment horizontal="center"/>
    </xf>
    <xf numFmtId="167" fontId="0" fillId="0" borderId="16" xfId="0" applyNumberFormat="1" applyFont="1" applyBorder="1" applyAlignment="1">
      <alignment horizontal="center" vertical="center"/>
    </xf>
    <xf numFmtId="0" fontId="23" fillId="0" borderId="16" xfId="0" applyFont="1" applyBorder="1" applyAlignment="1">
      <alignment horizontal="center" vertical="center"/>
    </xf>
    <xf numFmtId="10" fontId="0" fillId="0" borderId="16" xfId="0" applyNumberFormat="1"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1" fontId="0" fillId="0" borderId="0" xfId="0" applyNumberFormat="1" applyFont="1" applyBorder="1" applyAlignment="1">
      <alignment horizontal="center" vertical="center"/>
    </xf>
    <xf numFmtId="0" fontId="24" fillId="24" borderId="17" xfId="136" applyFont="1" applyFill="1" applyBorder="1">
      <alignment/>
      <protection/>
    </xf>
    <xf numFmtId="49" fontId="24" fillId="24" borderId="3" xfId="136" applyNumberFormat="1" applyFont="1" applyFill="1" applyBorder="1">
      <alignment/>
      <protection/>
    </xf>
    <xf numFmtId="3" fontId="24" fillId="24" borderId="3" xfId="136" applyNumberFormat="1" applyFont="1" applyFill="1" applyBorder="1">
      <alignment/>
      <protection/>
    </xf>
    <xf numFmtId="3" fontId="24" fillId="0" borderId="3" xfId="136" applyNumberFormat="1" applyFont="1" applyFill="1" applyBorder="1">
      <alignment/>
      <protection/>
    </xf>
    <xf numFmtId="0" fontId="24" fillId="24" borderId="3" xfId="136" applyFont="1" applyFill="1" applyBorder="1">
      <alignment/>
      <protection/>
    </xf>
    <xf numFmtId="3" fontId="26" fillId="24" borderId="0" xfId="136" applyNumberFormat="1" applyFont="1" applyFill="1" applyBorder="1">
      <alignment/>
      <protection/>
    </xf>
    <xf numFmtId="3" fontId="26" fillId="0" borderId="0" xfId="136" applyNumberFormat="1" applyFont="1" applyFill="1" applyBorder="1">
      <alignment/>
      <protection/>
    </xf>
    <xf numFmtId="0" fontId="26" fillId="24" borderId="18" xfId="136" applyFont="1" applyFill="1" applyBorder="1">
      <alignment/>
      <protection/>
    </xf>
    <xf numFmtId="0" fontId="25" fillId="0" borderId="0" xfId="136" applyFont="1" applyFill="1">
      <alignment/>
      <protection/>
    </xf>
    <xf numFmtId="49" fontId="24" fillId="24" borderId="0" xfId="136" applyNumberFormat="1" applyFont="1" applyFill="1" applyBorder="1" applyAlignment="1">
      <alignment horizontal="center"/>
      <protection/>
    </xf>
    <xf numFmtId="3" fontId="24" fillId="24" borderId="0" xfId="136" applyNumberFormat="1" applyFont="1" applyFill="1" applyBorder="1">
      <alignment/>
      <protection/>
    </xf>
    <xf numFmtId="3" fontId="24" fillId="0" borderId="0" xfId="136" applyNumberFormat="1" applyFont="1" applyFill="1" applyBorder="1">
      <alignment/>
      <protection/>
    </xf>
    <xf numFmtId="49" fontId="25" fillId="24" borderId="0" xfId="136" applyNumberFormat="1" applyFont="1" applyFill="1" applyBorder="1" applyAlignment="1">
      <alignment horizontal="left" vertical="center" wrapText="1"/>
      <protection/>
    </xf>
    <xf numFmtId="0" fontId="25" fillId="0" borderId="0" xfId="136" applyFont="1" applyBorder="1" applyAlignment="1">
      <alignment horizontal="center" vertical="center" wrapText="1"/>
      <protection/>
    </xf>
    <xf numFmtId="0" fontId="25" fillId="0" borderId="0" xfId="136" applyFont="1" applyFill="1" applyBorder="1" applyAlignment="1">
      <alignment horizontal="center" vertical="center" wrapText="1"/>
      <protection/>
    </xf>
    <xf numFmtId="0" fontId="24" fillId="0" borderId="0" xfId="136" applyFont="1" applyFill="1" applyBorder="1" applyAlignment="1">
      <alignment vertical="center" wrapText="1"/>
      <protection/>
    </xf>
    <xf numFmtId="49" fontId="24" fillId="0" borderId="0" xfId="136" applyNumberFormat="1" applyFont="1" applyFill="1" applyBorder="1" applyAlignment="1">
      <alignment horizontal="center"/>
      <protection/>
    </xf>
    <xf numFmtId="3" fontId="24" fillId="0" borderId="0" xfId="136" applyNumberFormat="1" applyFont="1" applyFill="1" applyBorder="1" applyAlignment="1">
      <alignment horizontal="center"/>
      <protection/>
    </xf>
    <xf numFmtId="0" fontId="24" fillId="0" borderId="3" xfId="136" applyFont="1" applyFill="1" applyBorder="1">
      <alignment/>
      <protection/>
    </xf>
    <xf numFmtId="3" fontId="25" fillId="24" borderId="19" xfId="136" applyNumberFormat="1" applyFont="1" applyFill="1" applyBorder="1" applyAlignment="1">
      <alignment horizontal="center" vertical="center" wrapText="1"/>
      <protection/>
    </xf>
    <xf numFmtId="49" fontId="25" fillId="24" borderId="18" xfId="136" applyNumberFormat="1" applyFont="1" applyFill="1" applyBorder="1" applyAlignment="1">
      <alignment horizontal="center" vertical="center" wrapText="1"/>
      <protection/>
    </xf>
    <xf numFmtId="3" fontId="25" fillId="24" borderId="18" xfId="136" applyNumberFormat="1" applyFont="1" applyFill="1" applyBorder="1" applyAlignment="1">
      <alignment horizontal="center" vertical="center" wrapText="1"/>
      <protection/>
    </xf>
    <xf numFmtId="3" fontId="25" fillId="0" borderId="20" xfId="136" applyNumberFormat="1" applyFont="1" applyFill="1" applyBorder="1" applyAlignment="1">
      <alignment horizontal="center" vertical="center" wrapText="1"/>
      <protection/>
    </xf>
    <xf numFmtId="0" fontId="24" fillId="24" borderId="21" xfId="136" applyFont="1" applyFill="1" applyBorder="1">
      <alignment/>
      <protection/>
    </xf>
    <xf numFmtId="3" fontId="25" fillId="24" borderId="22" xfId="136" applyNumberFormat="1" applyFont="1" applyFill="1" applyBorder="1" applyAlignment="1">
      <alignment horizontal="center"/>
      <protection/>
    </xf>
    <xf numFmtId="49" fontId="25" fillId="24" borderId="23" xfId="136" applyNumberFormat="1" applyFont="1" applyFill="1" applyBorder="1" applyAlignment="1">
      <alignment horizontal="center"/>
      <protection/>
    </xf>
    <xf numFmtId="3" fontId="25" fillId="24" borderId="23" xfId="136" applyNumberFormat="1" applyFont="1" applyFill="1" applyBorder="1" applyAlignment="1">
      <alignment horizontal="center" vertical="center" wrapText="1"/>
      <protection/>
    </xf>
    <xf numFmtId="3" fontId="25" fillId="0" borderId="24" xfId="136" applyNumberFormat="1" applyFont="1" applyFill="1" applyBorder="1" applyAlignment="1">
      <alignment horizontal="center" vertical="center" wrapText="1"/>
      <protection/>
    </xf>
    <xf numFmtId="3" fontId="25" fillId="24" borderId="25" xfId="136" applyNumberFormat="1" applyFont="1" applyFill="1" applyBorder="1">
      <alignment/>
      <protection/>
    </xf>
    <xf numFmtId="49" fontId="25" fillId="24" borderId="26" xfId="136" applyNumberFormat="1" applyFont="1" applyFill="1" applyBorder="1" applyAlignment="1">
      <alignment horizontal="center" vertical="center" wrapText="1"/>
      <protection/>
    </xf>
    <xf numFmtId="3" fontId="25" fillId="24" borderId="26" xfId="136" applyNumberFormat="1" applyFont="1" applyFill="1" applyBorder="1">
      <alignment/>
      <protection/>
    </xf>
    <xf numFmtId="3" fontId="25" fillId="0" borderId="27" xfId="136" applyNumberFormat="1" applyFont="1" applyFill="1" applyBorder="1">
      <alignment/>
      <protection/>
    </xf>
    <xf numFmtId="3" fontId="24" fillId="24" borderId="21" xfId="136" applyNumberFormat="1" applyFont="1" applyFill="1" applyBorder="1">
      <alignment/>
      <protection/>
    </xf>
    <xf numFmtId="49" fontId="25" fillId="24" borderId="26" xfId="136" applyNumberFormat="1" applyFont="1" applyFill="1" applyBorder="1" applyAlignment="1">
      <alignment horizontal="center"/>
      <protection/>
    </xf>
    <xf numFmtId="3" fontId="25" fillId="24" borderId="25" xfId="136" applyNumberFormat="1" applyFont="1" applyFill="1" applyBorder="1" applyAlignment="1">
      <alignment horizontal="left" vertical="center" wrapText="1"/>
      <protection/>
    </xf>
    <xf numFmtId="3" fontId="25" fillId="24" borderId="21" xfId="136" applyNumberFormat="1" applyFont="1" applyFill="1" applyBorder="1">
      <alignment/>
      <protection/>
    </xf>
    <xf numFmtId="0" fontId="25" fillId="24" borderId="3" xfId="136" applyFont="1" applyFill="1" applyBorder="1">
      <alignment/>
      <protection/>
    </xf>
    <xf numFmtId="3" fontId="24" fillId="24" borderId="28" xfId="136" applyNumberFormat="1" applyFont="1" applyFill="1" applyBorder="1" applyAlignment="1">
      <alignment horizontal="left" vertical="center" wrapText="1"/>
      <protection/>
    </xf>
    <xf numFmtId="49" fontId="24" fillId="24" borderId="29" xfId="136" applyNumberFormat="1" applyFont="1" applyFill="1" applyBorder="1" applyAlignment="1">
      <alignment horizontal="center"/>
      <protection/>
    </xf>
    <xf numFmtId="3" fontId="24" fillId="24" borderId="29" xfId="136" applyNumberFormat="1" applyFont="1" applyFill="1" applyBorder="1">
      <alignment/>
      <protection/>
    </xf>
    <xf numFmtId="3" fontId="24" fillId="0" borderId="30" xfId="136" applyNumberFormat="1" applyFont="1" applyFill="1" applyBorder="1">
      <alignment/>
      <protection/>
    </xf>
    <xf numFmtId="3" fontId="24" fillId="24" borderId="17" xfId="136" applyNumberFormat="1" applyFont="1" applyFill="1" applyBorder="1" applyAlignment="1">
      <alignment horizontal="left" vertical="center" wrapText="1"/>
      <protection/>
    </xf>
    <xf numFmtId="49" fontId="24" fillId="24" borderId="3" xfId="136" applyNumberFormat="1" applyFont="1" applyFill="1" applyBorder="1" applyAlignment="1">
      <alignment horizontal="center"/>
      <protection/>
    </xf>
    <xf numFmtId="3" fontId="24" fillId="0" borderId="31" xfId="136" applyNumberFormat="1" applyFont="1" applyFill="1" applyBorder="1">
      <alignment/>
      <protection/>
    </xf>
    <xf numFmtId="0" fontId="27" fillId="24" borderId="17" xfId="136" applyFont="1" applyFill="1" applyBorder="1" applyAlignment="1">
      <alignment vertical="center" wrapText="1"/>
      <protection/>
    </xf>
    <xf numFmtId="49" fontId="27" fillId="24" borderId="0" xfId="136" applyNumberFormat="1" applyFont="1" applyFill="1" applyBorder="1" applyAlignment="1" applyProtection="1">
      <alignment horizontal="center" vertical="center" wrapText="1"/>
      <protection/>
    </xf>
    <xf numFmtId="0" fontId="27" fillId="24" borderId="32" xfId="136" applyFont="1" applyFill="1" applyBorder="1" applyAlignment="1">
      <alignment vertical="center" wrapText="1"/>
      <protection/>
    </xf>
    <xf numFmtId="49" fontId="27" fillId="24" borderId="23" xfId="136" applyNumberFormat="1" applyFont="1" applyFill="1" applyBorder="1" applyAlignment="1" applyProtection="1">
      <alignment horizontal="center" vertical="center" wrapText="1"/>
      <protection/>
    </xf>
    <xf numFmtId="3" fontId="27" fillId="24" borderId="23" xfId="136" applyNumberFormat="1" applyFont="1" applyFill="1" applyBorder="1">
      <alignment/>
      <protection/>
    </xf>
    <xf numFmtId="3" fontId="27" fillId="0" borderId="24" xfId="136" applyNumberFormat="1" applyFont="1" applyFill="1" applyBorder="1">
      <alignment/>
      <protection/>
    </xf>
    <xf numFmtId="3" fontId="24" fillId="24" borderId="17" xfId="136" applyNumberFormat="1" applyFont="1" applyFill="1" applyBorder="1">
      <alignment/>
      <protection/>
    </xf>
    <xf numFmtId="3" fontId="24" fillId="24" borderId="22" xfId="136" applyNumberFormat="1" applyFont="1" applyFill="1" applyBorder="1" applyAlignment="1">
      <alignment horizontal="left" vertical="center" wrapText="1"/>
      <protection/>
    </xf>
    <xf numFmtId="49" fontId="24" fillId="24" borderId="23" xfId="136" applyNumberFormat="1" applyFont="1" applyFill="1" applyBorder="1" applyAlignment="1">
      <alignment horizontal="center"/>
      <protection/>
    </xf>
    <xf numFmtId="3" fontId="24" fillId="24" borderId="23" xfId="136" applyNumberFormat="1" applyFont="1" applyFill="1" applyBorder="1">
      <alignment/>
      <protection/>
    </xf>
    <xf numFmtId="3" fontId="24" fillId="0" borderId="24" xfId="136" applyNumberFormat="1" applyFont="1" applyFill="1" applyBorder="1">
      <alignment/>
      <protection/>
    </xf>
    <xf numFmtId="3" fontId="24" fillId="24" borderId="19" xfId="136" applyNumberFormat="1" applyFont="1" applyFill="1" applyBorder="1" applyAlignment="1">
      <alignment horizontal="left" vertical="center" wrapText="1"/>
      <protection/>
    </xf>
    <xf numFmtId="49" fontId="24" fillId="24" borderId="18" xfId="136" applyNumberFormat="1" applyFont="1" applyFill="1" applyBorder="1" applyAlignment="1">
      <alignment horizontal="center"/>
      <protection/>
    </xf>
    <xf numFmtId="3" fontId="24" fillId="24" borderId="18" xfId="136" applyNumberFormat="1" applyFont="1" applyFill="1" applyBorder="1">
      <alignment/>
      <protection/>
    </xf>
    <xf numFmtId="3" fontId="24" fillId="0" borderId="20" xfId="136" applyNumberFormat="1" applyFont="1" applyFill="1" applyBorder="1">
      <alignment/>
      <protection/>
    </xf>
    <xf numFmtId="0" fontId="27" fillId="0" borderId="17" xfId="136" applyFont="1" applyBorder="1" applyAlignment="1">
      <alignment horizontal="left" vertical="top" wrapText="1"/>
      <protection/>
    </xf>
    <xf numFmtId="3" fontId="24" fillId="24" borderId="22" xfId="136" applyNumberFormat="1" applyFont="1" applyFill="1" applyBorder="1" applyAlignment="1">
      <alignment horizontal="left" wrapText="1"/>
      <protection/>
    </xf>
    <xf numFmtId="3" fontId="24" fillId="24" borderId="33" xfId="136" applyNumberFormat="1" applyFont="1" applyFill="1" applyBorder="1" applyAlignment="1">
      <alignment horizontal="left" vertical="center" wrapText="1"/>
      <protection/>
    </xf>
    <xf numFmtId="49" fontId="24" fillId="24" borderId="34" xfId="136" applyNumberFormat="1" applyFont="1" applyFill="1" applyBorder="1" applyAlignment="1">
      <alignment horizontal="center"/>
      <protection/>
    </xf>
    <xf numFmtId="3" fontId="25" fillId="24" borderId="34" xfId="136" applyNumberFormat="1" applyFont="1" applyFill="1" applyBorder="1">
      <alignment/>
      <protection/>
    </xf>
    <xf numFmtId="3" fontId="24" fillId="0" borderId="35" xfId="136" applyNumberFormat="1" applyFont="1" applyFill="1" applyBorder="1">
      <alignment/>
      <protection/>
    </xf>
    <xf numFmtId="3" fontId="25" fillId="24" borderId="29" xfId="136" applyNumberFormat="1" applyFont="1" applyFill="1" applyBorder="1">
      <alignment/>
      <protection/>
    </xf>
    <xf numFmtId="3" fontId="24" fillId="24" borderId="17" xfId="136" applyNumberFormat="1" applyFont="1" applyFill="1" applyBorder="1" applyAlignment="1">
      <alignment horizontal="left" wrapText="1"/>
      <protection/>
    </xf>
    <xf numFmtId="3" fontId="25" fillId="24" borderId="17" xfId="136" applyNumberFormat="1" applyFont="1" applyFill="1" applyBorder="1">
      <alignment/>
      <protection/>
    </xf>
    <xf numFmtId="49" fontId="25" fillId="24" borderId="3" xfId="136" applyNumberFormat="1" applyFont="1" applyFill="1" applyBorder="1" applyAlignment="1">
      <alignment horizontal="center"/>
      <protection/>
    </xf>
    <xf numFmtId="3" fontId="25" fillId="24" borderId="3" xfId="136" applyNumberFormat="1" applyFont="1" applyFill="1" applyBorder="1">
      <alignment/>
      <protection/>
    </xf>
    <xf numFmtId="3" fontId="25" fillId="0" borderId="31" xfId="136" applyNumberFormat="1" applyFont="1" applyFill="1" applyBorder="1">
      <alignment/>
      <protection/>
    </xf>
    <xf numFmtId="3" fontId="24" fillId="24" borderId="34" xfId="136" applyNumberFormat="1" applyFont="1" applyFill="1" applyBorder="1">
      <alignment/>
      <protection/>
    </xf>
    <xf numFmtId="3" fontId="24" fillId="24" borderId="36" xfId="136" applyNumberFormat="1" applyFont="1" applyFill="1" applyBorder="1" applyAlignment="1">
      <alignment horizontal="left" vertical="center" wrapText="1"/>
      <protection/>
    </xf>
    <xf numFmtId="49" fontId="24" fillId="24" borderId="37" xfId="136" applyNumberFormat="1" applyFont="1" applyFill="1" applyBorder="1" applyAlignment="1">
      <alignment horizontal="center"/>
      <protection/>
    </xf>
    <xf numFmtId="3" fontId="24" fillId="24" borderId="37" xfId="136" applyNumberFormat="1" applyFont="1" applyFill="1" applyBorder="1">
      <alignment/>
      <protection/>
    </xf>
    <xf numFmtId="3" fontId="24" fillId="0" borderId="38" xfId="136" applyNumberFormat="1" applyFont="1" applyFill="1" applyBorder="1">
      <alignment/>
      <protection/>
    </xf>
    <xf numFmtId="3" fontId="24" fillId="24" borderId="28" xfId="136" applyNumberFormat="1" applyFont="1" applyFill="1" applyBorder="1">
      <alignment/>
      <protection/>
    </xf>
    <xf numFmtId="3" fontId="25" fillId="24" borderId="29" xfId="136" applyNumberFormat="1" applyFont="1" applyFill="1" applyBorder="1" applyAlignment="1">
      <alignment horizontal="left" vertical="center" wrapText="1"/>
      <protection/>
    </xf>
    <xf numFmtId="3" fontId="25" fillId="24" borderId="3" xfId="136" applyNumberFormat="1" applyFont="1" applyFill="1" applyBorder="1" applyAlignment="1">
      <alignment horizontal="left" vertical="center" wrapText="1"/>
      <protection/>
    </xf>
    <xf numFmtId="3" fontId="24" fillId="24" borderId="22" xfId="136" applyNumberFormat="1" applyFont="1" applyFill="1" applyBorder="1">
      <alignment/>
      <protection/>
    </xf>
    <xf numFmtId="3" fontId="24" fillId="24" borderId="33" xfId="136" applyNumberFormat="1" applyFont="1" applyFill="1" applyBorder="1">
      <alignment/>
      <protection/>
    </xf>
    <xf numFmtId="0" fontId="24" fillId="24" borderId="39" xfId="136" applyFont="1" applyFill="1" applyBorder="1">
      <alignment/>
      <protection/>
    </xf>
    <xf numFmtId="0" fontId="24" fillId="24" borderId="23" xfId="136" applyFont="1" applyFill="1" applyBorder="1">
      <alignment/>
      <protection/>
    </xf>
    <xf numFmtId="3" fontId="24" fillId="24" borderId="40" xfId="136" applyNumberFormat="1" applyFont="1" applyFill="1" applyBorder="1" applyAlignment="1">
      <alignment horizontal="left" vertical="center" wrapText="1"/>
      <protection/>
    </xf>
    <xf numFmtId="0" fontId="24" fillId="24" borderId="0" xfId="136" applyFont="1" applyFill="1" applyBorder="1">
      <alignment/>
      <protection/>
    </xf>
    <xf numFmtId="49" fontId="24" fillId="24" borderId="0" xfId="136" applyNumberFormat="1" applyFont="1" applyFill="1" applyBorder="1">
      <alignment/>
      <protection/>
    </xf>
    <xf numFmtId="0" fontId="25" fillId="24" borderId="0" xfId="136" applyFont="1" applyFill="1" applyBorder="1">
      <alignment/>
      <protection/>
    </xf>
    <xf numFmtId="49" fontId="25" fillId="24" borderId="0" xfId="136" applyNumberFormat="1" applyFont="1" applyFill="1" applyBorder="1">
      <alignment/>
      <protection/>
    </xf>
    <xf numFmtId="3" fontId="25" fillId="24" borderId="0" xfId="136" applyNumberFormat="1" applyFont="1" applyFill="1" applyBorder="1">
      <alignment/>
      <protection/>
    </xf>
    <xf numFmtId="3" fontId="25" fillId="0" borderId="0" xfId="136" applyNumberFormat="1" applyFont="1" applyFill="1" applyBorder="1">
      <alignment/>
      <protection/>
    </xf>
    <xf numFmtId="3" fontId="24" fillId="24" borderId="0" xfId="136" applyNumberFormat="1" applyFont="1" applyFill="1" applyBorder="1" applyAlignment="1">
      <alignment horizontal="left"/>
      <protection/>
    </xf>
    <xf numFmtId="3" fontId="25" fillId="24" borderId="0" xfId="136" applyNumberFormat="1" applyFont="1" applyFill="1" applyBorder="1" applyAlignment="1">
      <alignment/>
      <protection/>
    </xf>
    <xf numFmtId="3" fontId="24" fillId="24" borderId="0" xfId="136" applyNumberFormat="1" applyFont="1" applyFill="1" applyBorder="1" applyAlignment="1">
      <alignment/>
      <protection/>
    </xf>
    <xf numFmtId="3" fontId="27" fillId="0" borderId="0" xfId="136" applyNumberFormat="1" applyFont="1" applyFill="1" applyBorder="1" applyAlignment="1">
      <alignment horizontal="left"/>
      <protection/>
    </xf>
    <xf numFmtId="0" fontId="27" fillId="0" borderId="17" xfId="136" applyFont="1" applyFill="1" applyBorder="1">
      <alignment/>
      <protection/>
    </xf>
    <xf numFmtId="49" fontId="27" fillId="0" borderId="3" xfId="136" applyNumberFormat="1" applyFont="1" applyFill="1" applyBorder="1">
      <alignment/>
      <protection/>
    </xf>
    <xf numFmtId="3" fontId="27" fillId="0" borderId="3" xfId="136" applyNumberFormat="1" applyFont="1" applyFill="1" applyBorder="1">
      <alignment/>
      <protection/>
    </xf>
    <xf numFmtId="0" fontId="27" fillId="0" borderId="3" xfId="136" applyFont="1" applyFill="1" applyBorder="1">
      <alignment/>
      <protection/>
    </xf>
    <xf numFmtId="3" fontId="27" fillId="0" borderId="0" xfId="136" applyNumberFormat="1" applyFont="1" applyFill="1" applyBorder="1">
      <alignment/>
      <protection/>
    </xf>
    <xf numFmtId="3" fontId="27" fillId="0" borderId="0" xfId="136" applyNumberFormat="1" applyFont="1" applyFill="1" applyBorder="1" applyAlignment="1">
      <alignment horizontal="center" wrapText="1"/>
      <protection/>
    </xf>
    <xf numFmtId="0" fontId="27" fillId="0" borderId="0" xfId="136" applyFont="1" applyFill="1" applyBorder="1">
      <alignment/>
      <protection/>
    </xf>
    <xf numFmtId="49" fontId="27" fillId="0" borderId="0" xfId="136" applyNumberFormat="1" applyFont="1" applyFill="1" applyBorder="1">
      <alignment/>
      <protection/>
    </xf>
    <xf numFmtId="0" fontId="28" fillId="0" borderId="0" xfId="136" applyFont="1" applyFill="1" applyBorder="1" applyAlignment="1">
      <alignment vertical="center" wrapText="1"/>
      <protection/>
    </xf>
    <xf numFmtId="49" fontId="27" fillId="0" borderId="0" xfId="136" applyNumberFormat="1" applyFont="1" applyFill="1" applyBorder="1" applyAlignment="1">
      <alignment horizontal="center"/>
      <protection/>
    </xf>
    <xf numFmtId="0" fontId="27" fillId="0" borderId="21" xfId="136" applyFont="1" applyFill="1" applyBorder="1">
      <alignment/>
      <protection/>
    </xf>
    <xf numFmtId="49" fontId="28" fillId="0" borderId="0" xfId="136" applyNumberFormat="1" applyFont="1" applyFill="1" applyBorder="1" applyAlignment="1">
      <alignment horizontal="center" vertical="center" wrapText="1"/>
      <protection/>
    </xf>
    <xf numFmtId="0" fontId="28" fillId="0" borderId="0" xfId="136" applyFont="1" applyFill="1" applyBorder="1" applyAlignment="1">
      <alignment horizontal="center" vertical="center" wrapText="1"/>
      <protection/>
    </xf>
    <xf numFmtId="0" fontId="27" fillId="0" borderId="0" xfId="136" applyFont="1" applyFill="1" applyAlignment="1">
      <alignment horizontal="center" vertical="center" wrapText="1"/>
      <protection/>
    </xf>
    <xf numFmtId="3" fontId="27" fillId="0" borderId="0" xfId="136" applyNumberFormat="1" applyFont="1" applyFill="1" applyBorder="1" applyAlignment="1">
      <alignment horizontal="center"/>
      <protection/>
    </xf>
    <xf numFmtId="3" fontId="28" fillId="0" borderId="25" xfId="136" applyNumberFormat="1" applyFont="1" applyFill="1" applyBorder="1" applyAlignment="1">
      <alignment horizontal="center" vertical="center" wrapText="1"/>
      <protection/>
    </xf>
    <xf numFmtId="49" fontId="28" fillId="0" borderId="26" xfId="136" applyNumberFormat="1" applyFont="1" applyFill="1" applyBorder="1" applyAlignment="1">
      <alignment horizontal="center" vertical="center" wrapText="1"/>
      <protection/>
    </xf>
    <xf numFmtId="3" fontId="28" fillId="0" borderId="26" xfId="136" applyNumberFormat="1" applyFont="1" applyFill="1" applyBorder="1" applyAlignment="1">
      <alignment horizontal="center" vertical="center" wrapText="1"/>
      <protection/>
    </xf>
    <xf numFmtId="3" fontId="28" fillId="0" borderId="27" xfId="136" applyNumberFormat="1" applyFont="1" applyFill="1" applyBorder="1" applyAlignment="1">
      <alignment horizontal="center" vertical="center" wrapText="1"/>
      <protection/>
    </xf>
    <xf numFmtId="3" fontId="28" fillId="0" borderId="25" xfId="136" applyNumberFormat="1" applyFont="1" applyFill="1" applyBorder="1" applyAlignment="1">
      <alignment horizontal="center"/>
      <protection/>
    </xf>
    <xf numFmtId="49" fontId="28" fillId="0" borderId="26" xfId="136" applyNumberFormat="1" applyFont="1" applyFill="1" applyBorder="1" applyAlignment="1">
      <alignment horizontal="center"/>
      <protection/>
    </xf>
    <xf numFmtId="3" fontId="28" fillId="0" borderId="28" xfId="136" applyNumberFormat="1" applyFont="1" applyFill="1" applyBorder="1">
      <alignment/>
      <protection/>
    </xf>
    <xf numFmtId="49" fontId="28" fillId="0" borderId="29" xfId="136" applyNumberFormat="1" applyFont="1" applyFill="1" applyBorder="1" applyAlignment="1">
      <alignment horizontal="center"/>
      <protection/>
    </xf>
    <xf numFmtId="3" fontId="28" fillId="0" borderId="29" xfId="136" applyNumberFormat="1" applyFont="1" applyFill="1" applyBorder="1" applyAlignment="1">
      <alignment horizontal="right"/>
      <protection/>
    </xf>
    <xf numFmtId="3" fontId="28" fillId="0" borderId="30" xfId="136" applyNumberFormat="1" applyFont="1" applyFill="1" applyBorder="1" applyAlignment="1">
      <alignment horizontal="right"/>
      <protection/>
    </xf>
    <xf numFmtId="0" fontId="28" fillId="0" borderId="21" xfId="136" applyFont="1" applyFill="1" applyBorder="1">
      <alignment/>
      <protection/>
    </xf>
    <xf numFmtId="0" fontId="28" fillId="0" borderId="3" xfId="136" applyFont="1" applyFill="1" applyBorder="1">
      <alignment/>
      <protection/>
    </xf>
    <xf numFmtId="3" fontId="28" fillId="0" borderId="17" xfId="136" applyNumberFormat="1" applyFont="1" applyFill="1" applyBorder="1" applyAlignment="1">
      <alignment/>
      <protection/>
    </xf>
    <xf numFmtId="49" fontId="29" fillId="0" borderId="3" xfId="136" applyNumberFormat="1" applyFont="1" applyFill="1" applyBorder="1" applyAlignment="1">
      <alignment horizontal="center"/>
      <protection/>
    </xf>
    <xf numFmtId="3" fontId="28" fillId="0" borderId="3" xfId="136" applyNumberFormat="1" applyFont="1" applyFill="1" applyBorder="1" applyAlignment="1">
      <alignment horizontal="right"/>
      <protection/>
    </xf>
    <xf numFmtId="3" fontId="28" fillId="0" borderId="31" xfId="136" applyNumberFormat="1" applyFont="1" applyFill="1" applyBorder="1" applyAlignment="1">
      <alignment horizontal="right"/>
      <protection/>
    </xf>
    <xf numFmtId="3" fontId="28" fillId="0" borderId="17" xfId="136" applyNumberFormat="1" applyFont="1" applyFill="1" applyBorder="1">
      <alignment/>
      <protection/>
    </xf>
    <xf numFmtId="49" fontId="28" fillId="0" borderId="3" xfId="136" applyNumberFormat="1" applyFont="1" applyFill="1" applyBorder="1" applyAlignment="1">
      <alignment horizontal="center"/>
      <protection/>
    </xf>
    <xf numFmtId="0" fontId="28" fillId="0" borderId="17" xfId="136" applyFont="1" applyFill="1" applyBorder="1">
      <alignment/>
      <protection/>
    </xf>
    <xf numFmtId="3" fontId="27" fillId="0" borderId="3" xfId="136" applyNumberFormat="1" applyFont="1" applyFill="1" applyBorder="1" applyAlignment="1">
      <alignment horizontal="right"/>
      <protection/>
    </xf>
    <xf numFmtId="3" fontId="27" fillId="0" borderId="31" xfId="136" applyNumberFormat="1" applyFont="1" applyFill="1" applyBorder="1" applyAlignment="1">
      <alignment horizontal="right"/>
      <protection/>
    </xf>
    <xf numFmtId="0" fontId="28" fillId="0" borderId="22" xfId="136" applyFont="1" applyFill="1" applyBorder="1" applyAlignment="1">
      <alignment horizontal="left" vertical="center" wrapText="1"/>
      <protection/>
    </xf>
    <xf numFmtId="49" fontId="28" fillId="0" borderId="23" xfId="136" applyNumberFormat="1" applyFont="1" applyFill="1" applyBorder="1" applyAlignment="1">
      <alignment horizontal="center"/>
      <protection/>
    </xf>
    <xf numFmtId="3" fontId="28" fillId="0" borderId="23" xfId="136" applyNumberFormat="1" applyFont="1" applyFill="1" applyBorder="1" applyAlignment="1">
      <alignment horizontal="right"/>
      <protection/>
    </xf>
    <xf numFmtId="3" fontId="28" fillId="0" borderId="24" xfId="136" applyNumberFormat="1" applyFont="1" applyFill="1" applyBorder="1" applyAlignment="1">
      <alignment horizontal="right"/>
      <protection/>
    </xf>
    <xf numFmtId="3" fontId="28" fillId="0" borderId="25" xfId="136" applyNumberFormat="1" applyFont="1" applyFill="1" applyBorder="1" applyAlignment="1">
      <alignment horizontal="left" wrapText="1"/>
      <protection/>
    </xf>
    <xf numFmtId="3" fontId="28" fillId="0" borderId="26" xfId="136" applyNumberFormat="1" applyFont="1" applyFill="1" applyBorder="1" applyAlignment="1">
      <alignment horizontal="right"/>
      <protection/>
    </xf>
    <xf numFmtId="3" fontId="28" fillId="0" borderId="27" xfId="136" applyNumberFormat="1" applyFont="1" applyFill="1" applyBorder="1" applyAlignment="1">
      <alignment horizontal="right"/>
      <protection/>
    </xf>
    <xf numFmtId="3" fontId="28" fillId="0" borderId="25" xfId="136" applyNumberFormat="1" applyFont="1" applyFill="1" applyBorder="1" applyAlignment="1">
      <alignment horizontal="left"/>
      <protection/>
    </xf>
    <xf numFmtId="49" fontId="29" fillId="0" borderId="26" xfId="136" applyNumberFormat="1" applyFont="1" applyFill="1" applyBorder="1" applyAlignment="1">
      <alignment horizontal="center"/>
      <protection/>
    </xf>
    <xf numFmtId="3" fontId="28" fillId="0" borderId="25" xfId="136" applyNumberFormat="1" applyFont="1" applyFill="1" applyBorder="1">
      <alignment/>
      <protection/>
    </xf>
    <xf numFmtId="0" fontId="27" fillId="0" borderId="28" xfId="136" applyFont="1" applyFill="1" applyBorder="1">
      <alignment/>
      <protection/>
    </xf>
    <xf numFmtId="49" fontId="27" fillId="0" borderId="29" xfId="136" applyNumberFormat="1" applyFont="1" applyFill="1" applyBorder="1" applyAlignment="1">
      <alignment horizontal="center"/>
      <protection/>
    </xf>
    <xf numFmtId="3" fontId="27" fillId="0" borderId="29" xfId="136" applyNumberFormat="1" applyFont="1" applyFill="1" applyBorder="1" applyAlignment="1">
      <alignment horizontal="right"/>
      <protection/>
    </xf>
    <xf numFmtId="3" fontId="27" fillId="0" borderId="30" xfId="136" applyNumberFormat="1" applyFont="1" applyFill="1" applyBorder="1" applyAlignment="1">
      <alignment horizontal="right"/>
      <protection/>
    </xf>
    <xf numFmtId="3" fontId="27" fillId="0" borderId="17" xfId="136" applyNumberFormat="1" applyFont="1" applyFill="1" applyBorder="1">
      <alignment/>
      <protection/>
    </xf>
    <xf numFmtId="49" fontId="27" fillId="0" borderId="3" xfId="136" applyNumberFormat="1" applyFont="1" applyFill="1" applyBorder="1" applyAlignment="1">
      <alignment horizontal="center"/>
      <protection/>
    </xf>
    <xf numFmtId="3" fontId="27" fillId="0" borderId="17" xfId="136" applyNumberFormat="1" applyFont="1" applyFill="1" applyBorder="1" applyAlignment="1">
      <alignment horizontal="left" wrapText="1"/>
      <protection/>
    </xf>
    <xf numFmtId="3" fontId="27" fillId="0" borderId="22" xfId="136" applyNumberFormat="1" applyFont="1" applyFill="1" applyBorder="1">
      <alignment/>
      <protection/>
    </xf>
    <xf numFmtId="49" fontId="27" fillId="0" borderId="23" xfId="136" applyNumberFormat="1" applyFont="1" applyFill="1" applyBorder="1" applyAlignment="1">
      <alignment horizontal="center"/>
      <protection/>
    </xf>
    <xf numFmtId="3" fontId="27" fillId="0" borderId="23" xfId="136" applyNumberFormat="1" applyFont="1" applyFill="1" applyBorder="1" applyAlignment="1">
      <alignment horizontal="right"/>
      <protection/>
    </xf>
    <xf numFmtId="3" fontId="27" fillId="0" borderId="24" xfId="136" applyNumberFormat="1" applyFont="1" applyFill="1" applyBorder="1" applyAlignment="1">
      <alignment horizontal="right"/>
      <protection/>
    </xf>
    <xf numFmtId="3" fontId="27" fillId="0" borderId="26" xfId="136" applyNumberFormat="1" applyFont="1" applyFill="1" applyBorder="1" applyAlignment="1">
      <alignment horizontal="right"/>
      <protection/>
    </xf>
    <xf numFmtId="3" fontId="27" fillId="0" borderId="27" xfId="136" applyNumberFormat="1" applyFont="1" applyFill="1" applyBorder="1" applyAlignment="1">
      <alignment horizontal="right"/>
      <protection/>
    </xf>
    <xf numFmtId="49" fontId="27" fillId="0" borderId="32" xfId="136" applyNumberFormat="1" applyFont="1" applyFill="1" applyBorder="1" applyAlignment="1">
      <alignment horizontal="left" vertical="center"/>
      <protection/>
    </xf>
    <xf numFmtId="49" fontId="27" fillId="0" borderId="34" xfId="136" applyNumberFormat="1" applyFont="1" applyFill="1" applyBorder="1" applyAlignment="1">
      <alignment horizontal="center"/>
      <protection/>
    </xf>
    <xf numFmtId="3" fontId="27" fillId="0" borderId="34" xfId="136" applyNumberFormat="1" applyFont="1" applyFill="1" applyBorder="1" applyAlignment="1">
      <alignment horizontal="right"/>
      <protection/>
    </xf>
    <xf numFmtId="3" fontId="27" fillId="0" borderId="35" xfId="136" applyNumberFormat="1" applyFont="1" applyFill="1" applyBorder="1" applyAlignment="1">
      <alignment horizontal="right"/>
      <protection/>
    </xf>
    <xf numFmtId="3" fontId="27" fillId="0" borderId="28" xfId="136" applyNumberFormat="1" applyFont="1" applyFill="1" applyBorder="1" applyAlignment="1">
      <alignment horizontal="left" wrapText="1"/>
      <protection/>
    </xf>
    <xf numFmtId="3" fontId="27" fillId="0" borderId="17" xfId="136" applyNumberFormat="1" applyFont="1" applyFill="1" applyBorder="1" applyAlignment="1">
      <alignment wrapText="1"/>
      <protection/>
    </xf>
    <xf numFmtId="3" fontId="27" fillId="0" borderId="17" xfId="136" applyNumberFormat="1" applyFont="1" applyFill="1" applyBorder="1" applyAlignment="1">
      <alignment vertical="top" wrapText="1"/>
      <protection/>
    </xf>
    <xf numFmtId="49" fontId="27" fillId="0" borderId="22" xfId="136" applyNumberFormat="1" applyFont="1" applyFill="1" applyBorder="1" applyAlignment="1">
      <alignment horizontal="left" vertical="center" wrapText="1"/>
      <protection/>
    </xf>
    <xf numFmtId="3" fontId="27" fillId="0" borderId="22" xfId="136" applyNumberFormat="1" applyFont="1" applyFill="1" applyBorder="1" applyAlignment="1">
      <alignment horizontal="left" wrapText="1"/>
      <protection/>
    </xf>
    <xf numFmtId="3" fontId="27" fillId="0" borderId="33" xfId="136" applyNumberFormat="1" applyFont="1" applyFill="1" applyBorder="1">
      <alignment/>
      <protection/>
    </xf>
    <xf numFmtId="3" fontId="27" fillId="0" borderId="28" xfId="136" applyNumberFormat="1" applyFont="1" applyFill="1" applyBorder="1" applyAlignment="1">
      <alignment horizontal="left"/>
      <protection/>
    </xf>
    <xf numFmtId="3" fontId="27" fillId="0" borderId="17" xfId="136" applyNumberFormat="1" applyFont="1" applyFill="1" applyBorder="1" applyAlignment="1">
      <alignment horizontal="left"/>
      <protection/>
    </xf>
    <xf numFmtId="3" fontId="27" fillId="0" borderId="22" xfId="136" applyNumberFormat="1" applyFont="1" applyFill="1" applyBorder="1" applyAlignment="1">
      <alignment horizontal="left"/>
      <protection/>
    </xf>
    <xf numFmtId="3" fontId="28" fillId="0" borderId="27" xfId="136" applyNumberFormat="1" applyFont="1" applyFill="1" applyBorder="1">
      <alignment/>
      <protection/>
    </xf>
    <xf numFmtId="3" fontId="28" fillId="0" borderId="25" xfId="136" applyNumberFormat="1" applyFont="1" applyFill="1" applyBorder="1" applyAlignment="1">
      <alignment horizontal="left" vertical="center" wrapText="1"/>
      <protection/>
    </xf>
    <xf numFmtId="3" fontId="28" fillId="0" borderId="26" xfId="136" applyNumberFormat="1" applyFont="1" applyFill="1" applyBorder="1">
      <alignment/>
      <protection/>
    </xf>
    <xf numFmtId="3" fontId="28" fillId="0" borderId="29" xfId="136" applyNumberFormat="1" applyFont="1" applyFill="1" applyBorder="1">
      <alignment/>
      <protection/>
    </xf>
    <xf numFmtId="3" fontId="28" fillId="0" borderId="30" xfId="136" applyNumberFormat="1" applyFont="1" applyFill="1" applyBorder="1">
      <alignment/>
      <protection/>
    </xf>
    <xf numFmtId="3" fontId="27" fillId="0" borderId="23" xfId="136" applyNumberFormat="1" applyFont="1" applyFill="1" applyBorder="1">
      <alignment/>
      <protection/>
    </xf>
    <xf numFmtId="3" fontId="28" fillId="0" borderId="25" xfId="136" applyNumberFormat="1" applyFont="1" applyFill="1" applyBorder="1" applyAlignment="1">
      <alignment vertical="top" wrapText="1"/>
      <protection/>
    </xf>
    <xf numFmtId="3" fontId="27" fillId="0" borderId="26" xfId="136" applyNumberFormat="1" applyFont="1" applyFill="1" applyBorder="1">
      <alignment/>
      <protection/>
    </xf>
    <xf numFmtId="3" fontId="27" fillId="0" borderId="27" xfId="136" applyNumberFormat="1" applyFont="1" applyFill="1" applyBorder="1">
      <alignment/>
      <protection/>
    </xf>
    <xf numFmtId="3" fontId="27" fillId="0" borderId="28" xfId="136" applyNumberFormat="1" applyFont="1" applyFill="1" applyBorder="1" applyAlignment="1">
      <alignment vertical="top" wrapText="1"/>
      <protection/>
    </xf>
    <xf numFmtId="49" fontId="27" fillId="0" borderId="29" xfId="136" applyNumberFormat="1" applyFont="1" applyFill="1" applyBorder="1" applyAlignment="1">
      <alignment horizontal="center" vertical="center" wrapText="1"/>
      <protection/>
    </xf>
    <xf numFmtId="3" fontId="27" fillId="0" borderId="29" xfId="136" applyNumberFormat="1" applyFont="1" applyFill="1" applyBorder="1">
      <alignment/>
      <protection/>
    </xf>
    <xf numFmtId="3" fontId="27" fillId="0" borderId="30" xfId="136" applyNumberFormat="1" applyFont="1" applyFill="1" applyBorder="1">
      <alignment/>
      <protection/>
    </xf>
    <xf numFmtId="3" fontId="27" fillId="0" borderId="22" xfId="136" applyNumberFormat="1" applyFont="1" applyFill="1" applyBorder="1" applyAlignment="1">
      <alignment vertical="top" wrapText="1"/>
      <protection/>
    </xf>
    <xf numFmtId="49" fontId="27" fillId="0" borderId="23" xfId="136" applyNumberFormat="1" applyFont="1" applyFill="1" applyBorder="1" applyAlignment="1">
      <alignment horizontal="center" vertical="center" wrapText="1"/>
      <protection/>
    </xf>
    <xf numFmtId="0" fontId="28" fillId="0" borderId="25" xfId="136" applyFont="1" applyFill="1" applyBorder="1">
      <alignment/>
      <protection/>
    </xf>
    <xf numFmtId="0" fontId="24" fillId="0" borderId="32" xfId="136" applyFont="1" applyFill="1" applyBorder="1" applyAlignment="1">
      <alignment vertical="center" wrapText="1"/>
      <protection/>
    </xf>
    <xf numFmtId="3" fontId="28" fillId="0" borderId="25" xfId="136" applyNumberFormat="1" applyFont="1" applyFill="1" applyBorder="1" applyAlignment="1">
      <alignment/>
      <protection/>
    </xf>
    <xf numFmtId="0" fontId="28" fillId="0" borderId="25" xfId="136" applyFont="1" applyFill="1" applyBorder="1" applyAlignment="1">
      <alignment/>
      <protection/>
    </xf>
    <xf numFmtId="3" fontId="28" fillId="0" borderId="28" xfId="136" applyNumberFormat="1" applyFont="1" applyFill="1" applyBorder="1" applyAlignment="1">
      <alignment horizontal="left"/>
      <protection/>
    </xf>
    <xf numFmtId="3" fontId="28" fillId="0" borderId="22" xfId="136" applyNumberFormat="1" applyFont="1" applyFill="1" applyBorder="1" applyAlignment="1">
      <alignment horizontal="left" wrapText="1"/>
      <protection/>
    </xf>
    <xf numFmtId="0" fontId="28" fillId="0" borderId="25" xfId="136" applyFont="1" applyFill="1" applyBorder="1" applyAlignment="1">
      <alignment horizontal="left" vertical="center" wrapText="1"/>
      <protection/>
    </xf>
    <xf numFmtId="0" fontId="28" fillId="0" borderId="28" xfId="136" applyFont="1" applyFill="1" applyBorder="1" applyAlignment="1">
      <alignment horizontal="left" vertical="center" wrapText="1"/>
      <protection/>
    </xf>
    <xf numFmtId="0" fontId="27" fillId="0" borderId="22" xfId="136" applyFont="1" applyFill="1" applyBorder="1" applyAlignment="1">
      <alignment horizontal="left" vertical="center" wrapText="1"/>
      <protection/>
    </xf>
    <xf numFmtId="49" fontId="29" fillId="0" borderId="26" xfId="136" applyNumberFormat="1" applyFont="1" applyFill="1" applyBorder="1" applyAlignment="1">
      <alignment horizontal="center" vertical="center" wrapText="1"/>
      <protection/>
    </xf>
    <xf numFmtId="3" fontId="29" fillId="0" borderId="26" xfId="136" applyNumberFormat="1" applyFont="1" applyFill="1" applyBorder="1" applyAlignment="1">
      <alignment horizontal="right"/>
      <protection/>
    </xf>
    <xf numFmtId="3" fontId="29" fillId="0" borderId="27" xfId="136" applyNumberFormat="1" applyFont="1" applyFill="1" applyBorder="1" applyAlignment="1">
      <alignment horizontal="right"/>
      <protection/>
    </xf>
    <xf numFmtId="0" fontId="29" fillId="0" borderId="21" xfId="136" applyFont="1" applyFill="1" applyBorder="1">
      <alignment/>
      <protection/>
    </xf>
    <xf numFmtId="0" fontId="29" fillId="0" borderId="3" xfId="136" applyFont="1" applyFill="1" applyBorder="1">
      <alignment/>
      <protection/>
    </xf>
    <xf numFmtId="3" fontId="30" fillId="0" borderId="28" xfId="136" applyNumberFormat="1" applyFont="1" applyFill="1" applyBorder="1" applyAlignment="1">
      <alignment vertical="top" wrapText="1"/>
      <protection/>
    </xf>
    <xf numFmtId="49" fontId="30" fillId="0" borderId="29" xfId="136" applyNumberFormat="1" applyFont="1" applyFill="1" applyBorder="1" applyAlignment="1">
      <alignment horizontal="center" vertical="center" wrapText="1"/>
      <protection/>
    </xf>
    <xf numFmtId="3" fontId="30" fillId="0" borderId="29" xfId="136" applyNumberFormat="1" applyFont="1" applyFill="1" applyBorder="1" applyAlignment="1">
      <alignment horizontal="right"/>
      <protection/>
    </xf>
    <xf numFmtId="3" fontId="30" fillId="0" borderId="30" xfId="136" applyNumberFormat="1" applyFont="1" applyFill="1" applyBorder="1">
      <alignment/>
      <protection/>
    </xf>
    <xf numFmtId="0" fontId="30" fillId="0" borderId="21" xfId="136" applyFont="1" applyFill="1" applyBorder="1">
      <alignment/>
      <protection/>
    </xf>
    <xf numFmtId="0" fontId="30" fillId="0" borderId="3" xfId="136" applyFont="1" applyFill="1" applyBorder="1">
      <alignment/>
      <protection/>
    </xf>
    <xf numFmtId="3" fontId="27" fillId="0" borderId="28" xfId="136" applyNumberFormat="1" applyFont="1" applyFill="1" applyBorder="1" applyAlignment="1">
      <alignment vertical="center" wrapText="1"/>
      <protection/>
    </xf>
    <xf numFmtId="3" fontId="27" fillId="0" borderId="17" xfId="136" applyNumberFormat="1" applyFont="1" applyFill="1" applyBorder="1" applyAlignment="1">
      <alignment vertical="center" wrapText="1"/>
      <protection/>
    </xf>
    <xf numFmtId="3" fontId="27" fillId="0" borderId="22" xfId="136" applyNumberFormat="1" applyFont="1" applyFill="1" applyBorder="1" applyAlignment="1">
      <alignment vertical="center" wrapText="1"/>
      <protection/>
    </xf>
    <xf numFmtId="3" fontId="30" fillId="0" borderId="23" xfId="136" applyNumberFormat="1" applyFont="1" applyFill="1" applyBorder="1" applyAlignment="1">
      <alignment horizontal="right"/>
      <protection/>
    </xf>
    <xf numFmtId="3" fontId="30" fillId="0" borderId="24" xfId="136" applyNumberFormat="1" applyFont="1" applyFill="1" applyBorder="1" applyAlignment="1">
      <alignment horizontal="right"/>
      <protection/>
    </xf>
    <xf numFmtId="3" fontId="28" fillId="0" borderId="25" xfId="136" applyNumberFormat="1" applyFont="1" applyFill="1" applyBorder="1" applyAlignment="1">
      <alignment vertical="center" wrapText="1"/>
      <protection/>
    </xf>
    <xf numFmtId="49" fontId="30" fillId="0" borderId="29" xfId="136" applyNumberFormat="1" applyFont="1" applyFill="1" applyBorder="1" applyAlignment="1">
      <alignment horizontal="center"/>
      <protection/>
    </xf>
    <xf numFmtId="49" fontId="30" fillId="0" borderId="23" xfId="136" applyNumberFormat="1" applyFont="1" applyFill="1" applyBorder="1" applyAlignment="1">
      <alignment horizontal="center"/>
      <protection/>
    </xf>
    <xf numFmtId="49" fontId="27" fillId="0" borderId="26" xfId="136" applyNumberFormat="1" applyFont="1" applyFill="1" applyBorder="1" applyAlignment="1">
      <alignment horizontal="center" vertical="center" wrapText="1"/>
      <protection/>
    </xf>
    <xf numFmtId="49" fontId="27" fillId="0" borderId="26" xfId="136" applyNumberFormat="1" applyFont="1" applyFill="1" applyBorder="1" applyAlignment="1">
      <alignment horizontal="center"/>
      <protection/>
    </xf>
    <xf numFmtId="0" fontId="27" fillId="0" borderId="39" xfId="136" applyFont="1" applyFill="1" applyBorder="1">
      <alignment/>
      <protection/>
    </xf>
    <xf numFmtId="3" fontId="28" fillId="0" borderId="0" xfId="136" applyNumberFormat="1" applyFont="1" applyFill="1" applyBorder="1" applyAlignment="1">
      <alignment wrapText="1"/>
      <protection/>
    </xf>
    <xf numFmtId="49" fontId="28" fillId="0" borderId="0" xfId="136" applyNumberFormat="1" applyFont="1" applyFill="1" applyBorder="1" applyAlignment="1">
      <alignment horizontal="center"/>
      <protection/>
    </xf>
    <xf numFmtId="3" fontId="28" fillId="0" borderId="0" xfId="136" applyNumberFormat="1" applyFont="1" applyFill="1" applyBorder="1">
      <alignment/>
      <protection/>
    </xf>
    <xf numFmtId="0" fontId="28" fillId="0" borderId="0" xfId="136" applyFont="1" applyFill="1" applyBorder="1">
      <alignment/>
      <protection/>
    </xf>
    <xf numFmtId="3" fontId="27" fillId="0" borderId="0" xfId="136" applyNumberFormat="1" applyFont="1" applyFill="1" applyBorder="1" applyAlignment="1">
      <alignment/>
      <protection/>
    </xf>
    <xf numFmtId="3" fontId="27" fillId="0" borderId="0" xfId="136" applyNumberFormat="1" applyFont="1" applyFill="1" applyBorder="1" applyAlignment="1">
      <alignment horizontal="left" indent="1"/>
      <protection/>
    </xf>
    <xf numFmtId="3" fontId="27" fillId="0" borderId="0" xfId="136" applyNumberFormat="1" applyFont="1" applyFill="1" applyBorder="1" applyAlignment="1">
      <alignment horizontal="left" indent="2"/>
      <protection/>
    </xf>
    <xf numFmtId="3" fontId="28" fillId="0" borderId="0" xfId="136" applyNumberFormat="1" applyFont="1" applyFill="1" applyBorder="1" applyAlignment="1">
      <alignment horizontal="right"/>
      <protection/>
    </xf>
    <xf numFmtId="3" fontId="27" fillId="0" borderId="0" xfId="136" applyNumberFormat="1" applyFont="1" applyFill="1" applyBorder="1" applyAlignment="1">
      <alignment horizontal="right"/>
      <protection/>
    </xf>
    <xf numFmtId="0" fontId="24" fillId="24" borderId="17" xfId="137" applyFont="1" applyFill="1" applyBorder="1">
      <alignment/>
      <protection/>
    </xf>
    <xf numFmtId="49" fontId="24" fillId="24" borderId="3" xfId="137" applyNumberFormat="1" applyFont="1" applyFill="1" applyBorder="1">
      <alignment/>
      <protection/>
    </xf>
    <xf numFmtId="3" fontId="24" fillId="24" borderId="3" xfId="137" applyNumberFormat="1" applyFont="1" applyFill="1" applyBorder="1">
      <alignment/>
      <protection/>
    </xf>
    <xf numFmtId="0" fontId="24" fillId="24" borderId="3" xfId="137" applyFont="1" applyFill="1" applyBorder="1">
      <alignment/>
      <protection/>
    </xf>
    <xf numFmtId="3" fontId="26" fillId="24" borderId="0" xfId="137" applyNumberFormat="1" applyFont="1" applyFill="1" applyBorder="1">
      <alignment/>
      <protection/>
    </xf>
    <xf numFmtId="0" fontId="26" fillId="24" borderId="41" xfId="137" applyFont="1" applyFill="1" applyBorder="1">
      <alignment/>
      <protection/>
    </xf>
    <xf numFmtId="0" fontId="26" fillId="24" borderId="18" xfId="137" applyFont="1" applyFill="1" applyBorder="1">
      <alignment/>
      <protection/>
    </xf>
    <xf numFmtId="0" fontId="25" fillId="0" borderId="0" xfId="137" applyFont="1" applyFill="1">
      <alignment/>
      <protection/>
    </xf>
    <xf numFmtId="49" fontId="24" fillId="24" borderId="0" xfId="137" applyNumberFormat="1" applyFont="1" applyFill="1" applyBorder="1" applyAlignment="1">
      <alignment horizontal="center"/>
      <protection/>
    </xf>
    <xf numFmtId="3" fontId="24" fillId="24" borderId="0" xfId="137" applyNumberFormat="1" applyFont="1" applyFill="1" applyBorder="1">
      <alignment/>
      <protection/>
    </xf>
    <xf numFmtId="0" fontId="31" fillId="24" borderId="0" xfId="137" applyFont="1" applyFill="1" applyBorder="1" applyAlignment="1">
      <alignment vertical="center" wrapText="1"/>
      <protection/>
    </xf>
    <xf numFmtId="3" fontId="24" fillId="24" borderId="0" xfId="137" applyNumberFormat="1" applyFont="1" applyFill="1" applyBorder="1" applyAlignment="1">
      <alignment horizontal="center"/>
      <protection/>
    </xf>
    <xf numFmtId="3" fontId="25" fillId="24" borderId="19" xfId="137" applyNumberFormat="1" applyFont="1" applyFill="1" applyBorder="1" applyAlignment="1">
      <alignment horizontal="center" vertical="center" wrapText="1"/>
      <protection/>
    </xf>
    <xf numFmtId="49" fontId="25" fillId="24" borderId="18" xfId="137" applyNumberFormat="1" applyFont="1" applyFill="1" applyBorder="1" applyAlignment="1">
      <alignment horizontal="center" vertical="center" wrapText="1"/>
      <protection/>
    </xf>
    <xf numFmtId="3" fontId="25" fillId="24" borderId="18" xfId="137" applyNumberFormat="1" applyFont="1" applyFill="1" applyBorder="1" applyAlignment="1">
      <alignment horizontal="center" vertical="center" wrapText="1"/>
      <protection/>
    </xf>
    <xf numFmtId="3" fontId="25" fillId="24" borderId="20" xfId="137" applyNumberFormat="1" applyFont="1" applyFill="1" applyBorder="1" applyAlignment="1">
      <alignment horizontal="center" vertical="center" wrapText="1"/>
      <protection/>
    </xf>
    <xf numFmtId="0" fontId="24" fillId="24" borderId="21" xfId="137" applyFont="1" applyFill="1" applyBorder="1">
      <alignment/>
      <protection/>
    </xf>
    <xf numFmtId="3" fontId="25" fillId="24" borderId="22" xfId="137" applyNumberFormat="1" applyFont="1" applyFill="1" applyBorder="1" applyAlignment="1">
      <alignment horizontal="center"/>
      <protection/>
    </xf>
    <xf numFmtId="49" fontId="25" fillId="24" borderId="23" xfId="137" applyNumberFormat="1" applyFont="1" applyFill="1" applyBorder="1" applyAlignment="1">
      <alignment horizontal="center"/>
      <protection/>
    </xf>
    <xf numFmtId="3" fontId="25" fillId="24" borderId="23" xfId="137" applyNumberFormat="1" applyFont="1" applyFill="1" applyBorder="1" applyAlignment="1">
      <alignment horizontal="center" vertical="center" wrapText="1"/>
      <protection/>
    </xf>
    <xf numFmtId="3" fontId="25" fillId="24" borderId="24" xfId="137" applyNumberFormat="1" applyFont="1" applyFill="1" applyBorder="1" applyAlignment="1">
      <alignment horizontal="center" vertical="center" wrapText="1"/>
      <protection/>
    </xf>
    <xf numFmtId="3" fontId="25" fillId="24" borderId="25" xfId="137" applyNumberFormat="1" applyFont="1" applyFill="1" applyBorder="1">
      <alignment/>
      <protection/>
    </xf>
    <xf numFmtId="49" fontId="25" fillId="24" borderId="26" xfId="137" applyNumberFormat="1" applyFont="1" applyFill="1" applyBorder="1" applyAlignment="1">
      <alignment horizontal="center" vertical="center" wrapText="1"/>
      <protection/>
    </xf>
    <xf numFmtId="3" fontId="25" fillId="24" borderId="26" xfId="137" applyNumberFormat="1" applyFont="1" applyFill="1" applyBorder="1" applyAlignment="1">
      <alignment horizontal="right"/>
      <protection/>
    </xf>
    <xf numFmtId="3" fontId="25" fillId="24" borderId="27" xfId="137" applyNumberFormat="1" applyFont="1" applyFill="1" applyBorder="1" applyAlignment="1">
      <alignment horizontal="right"/>
      <protection/>
    </xf>
    <xf numFmtId="3" fontId="24" fillId="24" borderId="21" xfId="137" applyNumberFormat="1" applyFont="1" applyFill="1" applyBorder="1">
      <alignment/>
      <protection/>
    </xf>
    <xf numFmtId="49" fontId="25" fillId="24" borderId="26" xfId="137" applyNumberFormat="1" applyFont="1" applyFill="1" applyBorder="1" applyAlignment="1">
      <alignment horizontal="center"/>
      <protection/>
    </xf>
    <xf numFmtId="3" fontId="25" fillId="24" borderId="25" xfId="137" applyNumberFormat="1" applyFont="1" applyFill="1" applyBorder="1" applyAlignment="1">
      <alignment horizontal="left" vertical="center" wrapText="1"/>
      <protection/>
    </xf>
    <xf numFmtId="0" fontId="25" fillId="24" borderId="21" xfId="137" applyFont="1" applyFill="1" applyBorder="1">
      <alignment/>
      <protection/>
    </xf>
    <xf numFmtId="0" fontId="25" fillId="24" borderId="3" xfId="137" applyFont="1" applyFill="1" applyBorder="1">
      <alignment/>
      <protection/>
    </xf>
    <xf numFmtId="3" fontId="24" fillId="24" borderId="28" xfId="137" applyNumberFormat="1" applyFont="1" applyFill="1" applyBorder="1" applyAlignment="1">
      <alignment horizontal="left" vertical="center" wrapText="1"/>
      <protection/>
    </xf>
    <xf numFmtId="49" fontId="24" fillId="24" borderId="29" xfId="137" applyNumberFormat="1" applyFont="1" applyFill="1" applyBorder="1" applyAlignment="1">
      <alignment horizontal="center"/>
      <protection/>
    </xf>
    <xf numFmtId="3" fontId="24" fillId="24" borderId="29" xfId="137" applyNumberFormat="1" applyFont="1" applyFill="1" applyBorder="1" applyAlignment="1">
      <alignment horizontal="right"/>
      <protection/>
    </xf>
    <xf numFmtId="3" fontId="24" fillId="24" borderId="30" xfId="137" applyNumberFormat="1" applyFont="1" applyFill="1" applyBorder="1" applyAlignment="1">
      <alignment horizontal="right"/>
      <protection/>
    </xf>
    <xf numFmtId="3" fontId="24" fillId="24" borderId="17" xfId="137" applyNumberFormat="1" applyFont="1" applyFill="1" applyBorder="1" applyAlignment="1">
      <alignment horizontal="left" vertical="center" wrapText="1"/>
      <protection/>
    </xf>
    <xf numFmtId="49" fontId="24" fillId="24" borderId="3" xfId="137" applyNumberFormat="1" applyFont="1" applyFill="1" applyBorder="1" applyAlignment="1">
      <alignment horizontal="center"/>
      <protection/>
    </xf>
    <xf numFmtId="3" fontId="24" fillId="24" borderId="3" xfId="137" applyNumberFormat="1" applyFont="1" applyFill="1" applyBorder="1" applyAlignment="1">
      <alignment horizontal="right"/>
      <protection/>
    </xf>
    <xf numFmtId="3" fontId="24" fillId="24" borderId="31" xfId="137" applyNumberFormat="1" applyFont="1" applyFill="1" applyBorder="1" applyAlignment="1">
      <alignment horizontal="right"/>
      <protection/>
    </xf>
    <xf numFmtId="0" fontId="24" fillId="24" borderId="32" xfId="137" applyNumberFormat="1" applyFont="1" applyFill="1" applyBorder="1" applyAlignment="1">
      <alignment vertical="center" wrapText="1"/>
      <protection/>
    </xf>
    <xf numFmtId="49" fontId="24" fillId="24" borderId="23" xfId="137" applyNumberFormat="1" applyFont="1" applyFill="1" applyBorder="1" applyAlignment="1">
      <alignment horizontal="center"/>
      <protection/>
    </xf>
    <xf numFmtId="3" fontId="24" fillId="24" borderId="23" xfId="137" applyNumberFormat="1" applyFont="1" applyFill="1" applyBorder="1" applyAlignment="1">
      <alignment horizontal="right"/>
      <protection/>
    </xf>
    <xf numFmtId="3" fontId="24" fillId="24" borderId="24" xfId="137" applyNumberFormat="1" applyFont="1" applyFill="1" applyBorder="1" applyAlignment="1">
      <alignment horizontal="right"/>
      <protection/>
    </xf>
    <xf numFmtId="3" fontId="24" fillId="24" borderId="33" xfId="137" applyNumberFormat="1" applyFont="1" applyFill="1" applyBorder="1" applyAlignment="1">
      <alignment horizontal="left" vertical="center" wrapText="1"/>
      <protection/>
    </xf>
    <xf numFmtId="3" fontId="25" fillId="24" borderId="42" xfId="137" applyNumberFormat="1" applyFont="1" applyFill="1" applyBorder="1">
      <alignment/>
      <protection/>
    </xf>
    <xf numFmtId="49" fontId="25" fillId="24" borderId="39" xfId="137" applyNumberFormat="1" applyFont="1" applyFill="1" applyBorder="1" applyAlignment="1">
      <alignment horizontal="center"/>
      <protection/>
    </xf>
    <xf numFmtId="3" fontId="25" fillId="24" borderId="23" xfId="137" applyNumberFormat="1" applyFont="1" applyFill="1" applyBorder="1" applyAlignment="1">
      <alignment horizontal="right"/>
      <protection/>
    </xf>
    <xf numFmtId="3" fontId="25" fillId="24" borderId="24" xfId="137" applyNumberFormat="1" applyFont="1" applyFill="1" applyBorder="1" applyAlignment="1">
      <alignment horizontal="right"/>
      <protection/>
    </xf>
    <xf numFmtId="3" fontId="24" fillId="24" borderId="25" xfId="137" applyNumberFormat="1" applyFont="1" applyFill="1" applyBorder="1">
      <alignment/>
      <protection/>
    </xf>
    <xf numFmtId="49" fontId="24" fillId="24" borderId="26" xfId="137" applyNumberFormat="1" applyFont="1" applyFill="1" applyBorder="1" applyAlignment="1">
      <alignment horizontal="center"/>
      <protection/>
    </xf>
    <xf numFmtId="3" fontId="24" fillId="24" borderId="26" xfId="137" applyNumberFormat="1" applyFont="1" applyFill="1" applyBorder="1" applyAlignment="1">
      <alignment horizontal="right"/>
      <protection/>
    </xf>
    <xf numFmtId="3" fontId="24" fillId="24" borderId="27" xfId="137" applyNumberFormat="1" applyFont="1" applyFill="1" applyBorder="1" applyAlignment="1">
      <alignment horizontal="right"/>
      <protection/>
    </xf>
    <xf numFmtId="3" fontId="25" fillId="24" borderId="28" xfId="137" applyNumberFormat="1" applyFont="1" applyFill="1" applyBorder="1" applyAlignment="1">
      <alignment horizontal="left" vertical="center" wrapText="1"/>
      <protection/>
    </xf>
    <xf numFmtId="49" fontId="25" fillId="24" borderId="29" xfId="137" applyNumberFormat="1" applyFont="1" applyFill="1" applyBorder="1" applyAlignment="1">
      <alignment horizontal="center"/>
      <protection/>
    </xf>
    <xf numFmtId="3" fontId="25" fillId="24" borderId="29" xfId="137" applyNumberFormat="1" applyFont="1" applyFill="1" applyBorder="1" applyAlignment="1">
      <alignment horizontal="right"/>
      <protection/>
    </xf>
    <xf numFmtId="3" fontId="25" fillId="24" borderId="30" xfId="137" applyNumberFormat="1" applyFont="1" applyFill="1" applyBorder="1" applyAlignment="1">
      <alignment horizontal="right"/>
      <protection/>
    </xf>
    <xf numFmtId="0" fontId="24" fillId="24" borderId="39" xfId="137" applyFont="1" applyFill="1" applyBorder="1">
      <alignment/>
      <protection/>
    </xf>
    <xf numFmtId="0" fontId="24" fillId="24" borderId="23" xfId="137" applyFont="1" applyFill="1" applyBorder="1">
      <alignment/>
      <protection/>
    </xf>
    <xf numFmtId="3" fontId="24" fillId="24" borderId="17" xfId="137" applyNumberFormat="1" applyFont="1" applyFill="1" applyBorder="1">
      <alignment/>
      <protection/>
    </xf>
    <xf numFmtId="3" fontId="24" fillId="24" borderId="22" xfId="137" applyNumberFormat="1" applyFont="1" applyFill="1" applyBorder="1">
      <alignment/>
      <protection/>
    </xf>
    <xf numFmtId="3" fontId="25" fillId="24" borderId="26" xfId="137" applyNumberFormat="1" applyFont="1" applyFill="1" applyBorder="1">
      <alignment/>
      <protection/>
    </xf>
    <xf numFmtId="3" fontId="25" fillId="24" borderId="27" xfId="137" applyNumberFormat="1" applyFont="1" applyFill="1" applyBorder="1">
      <alignment/>
      <protection/>
    </xf>
    <xf numFmtId="49" fontId="24" fillId="24" borderId="34" xfId="137" applyNumberFormat="1" applyFont="1" applyFill="1" applyBorder="1" applyAlignment="1">
      <alignment horizontal="center"/>
      <protection/>
    </xf>
    <xf numFmtId="3" fontId="24" fillId="24" borderId="34" xfId="137" applyNumberFormat="1" applyFont="1" applyFill="1" applyBorder="1">
      <alignment/>
      <protection/>
    </xf>
    <xf numFmtId="3" fontId="24" fillId="24" borderId="35" xfId="137" applyNumberFormat="1" applyFont="1" applyFill="1" applyBorder="1">
      <alignment/>
      <protection/>
    </xf>
    <xf numFmtId="0" fontId="25" fillId="24" borderId="25" xfId="137" applyFont="1" applyFill="1" applyBorder="1">
      <alignment/>
      <protection/>
    </xf>
    <xf numFmtId="0" fontId="25" fillId="24" borderId="25" xfId="137" applyFont="1" applyFill="1" applyBorder="1" applyAlignment="1">
      <alignment horizontal="left" vertical="center" wrapText="1"/>
      <protection/>
    </xf>
    <xf numFmtId="0" fontId="24" fillId="24" borderId="36" xfId="137" applyFont="1" applyFill="1" applyBorder="1" applyAlignment="1">
      <alignment horizontal="left" vertical="center" wrapText="1"/>
      <protection/>
    </xf>
    <xf numFmtId="49" fontId="24" fillId="24" borderId="37" xfId="137" applyNumberFormat="1" applyFont="1" applyFill="1" applyBorder="1" applyAlignment="1">
      <alignment horizontal="center"/>
      <protection/>
    </xf>
    <xf numFmtId="3" fontId="24" fillId="24" borderId="37" xfId="137" applyNumberFormat="1" applyFont="1" applyFill="1" applyBorder="1">
      <alignment/>
      <protection/>
    </xf>
    <xf numFmtId="3" fontId="24" fillId="24" borderId="38" xfId="137" applyNumberFormat="1" applyFont="1" applyFill="1" applyBorder="1" applyAlignment="1">
      <alignment horizontal="right"/>
      <protection/>
    </xf>
    <xf numFmtId="3" fontId="24" fillId="24" borderId="36" xfId="137" applyNumberFormat="1" applyFont="1" applyFill="1" applyBorder="1" applyAlignment="1">
      <alignment horizontal="left" vertical="center" wrapText="1"/>
      <protection/>
    </xf>
    <xf numFmtId="3" fontId="24" fillId="24" borderId="0" xfId="137" applyNumberFormat="1" applyFont="1" applyFill="1" applyBorder="1" applyAlignment="1">
      <alignment/>
      <protection/>
    </xf>
    <xf numFmtId="0" fontId="24" fillId="24" borderId="0" xfId="137" applyFont="1" applyFill="1" applyBorder="1">
      <alignment/>
      <protection/>
    </xf>
    <xf numFmtId="3" fontId="24" fillId="24" borderId="0" xfId="137" applyNumberFormat="1" applyFont="1" applyFill="1" applyBorder="1" applyAlignment="1">
      <alignment horizontal="left"/>
      <protection/>
    </xf>
    <xf numFmtId="3" fontId="24" fillId="0" borderId="0" xfId="137" applyNumberFormat="1" applyFont="1" applyFill="1" applyBorder="1" applyAlignment="1">
      <alignment horizontal="center"/>
      <protection/>
    </xf>
    <xf numFmtId="49" fontId="24" fillId="24" borderId="0" xfId="137" applyNumberFormat="1" applyFont="1" applyFill="1" applyBorder="1">
      <alignment/>
      <protection/>
    </xf>
    <xf numFmtId="0" fontId="24" fillId="0" borderId="17" xfId="137" applyFont="1" applyFill="1" applyBorder="1" applyAlignment="1">
      <alignment/>
      <protection/>
    </xf>
    <xf numFmtId="49" fontId="24" fillId="0" borderId="3" xfId="137" applyNumberFormat="1" applyFont="1" applyFill="1" applyBorder="1" applyAlignment="1">
      <alignment horizontal="center"/>
      <protection/>
    </xf>
    <xf numFmtId="3" fontId="24" fillId="0" borderId="3" xfId="137" applyNumberFormat="1" applyFont="1" applyFill="1" applyBorder="1">
      <alignment/>
      <protection/>
    </xf>
    <xf numFmtId="0" fontId="24" fillId="0" borderId="3" xfId="137" applyFont="1" applyFill="1" applyBorder="1">
      <alignment/>
      <protection/>
    </xf>
    <xf numFmtId="3" fontId="24" fillId="0" borderId="0" xfId="137" applyNumberFormat="1" applyFont="1" applyFill="1" applyBorder="1">
      <alignment/>
      <protection/>
    </xf>
    <xf numFmtId="0" fontId="25" fillId="0" borderId="0" xfId="137" applyFont="1" applyFill="1" applyAlignment="1">
      <alignment/>
      <protection/>
    </xf>
    <xf numFmtId="49" fontId="24" fillId="0" borderId="0" xfId="137" applyNumberFormat="1" applyFont="1" applyFill="1" applyBorder="1" applyAlignment="1">
      <alignment horizontal="center"/>
      <protection/>
    </xf>
    <xf numFmtId="0" fontId="31" fillId="0" borderId="0" xfId="137" applyFont="1" applyFill="1" applyBorder="1" applyAlignment="1">
      <alignment vertical="center" wrapText="1"/>
      <protection/>
    </xf>
    <xf numFmtId="3" fontId="25" fillId="0" borderId="25" xfId="137" applyNumberFormat="1" applyFont="1" applyFill="1" applyBorder="1" applyAlignment="1">
      <alignment horizontal="center" vertical="center" wrapText="1"/>
      <protection/>
    </xf>
    <xf numFmtId="49" fontId="25" fillId="0" borderId="26" xfId="137" applyNumberFormat="1" applyFont="1" applyFill="1" applyBorder="1" applyAlignment="1">
      <alignment horizontal="center" vertical="center" wrapText="1"/>
      <protection/>
    </xf>
    <xf numFmtId="3" fontId="25" fillId="0" borderId="26" xfId="137" applyNumberFormat="1" applyFont="1" applyFill="1" applyBorder="1" applyAlignment="1">
      <alignment horizontal="center" vertical="center" wrapText="1"/>
      <protection/>
    </xf>
    <xf numFmtId="3" fontId="25" fillId="0" borderId="27" xfId="137" applyNumberFormat="1" applyFont="1" applyFill="1" applyBorder="1" applyAlignment="1">
      <alignment horizontal="center" vertical="center" wrapText="1"/>
      <protection/>
    </xf>
    <xf numFmtId="0" fontId="24" fillId="0" borderId="21" xfId="137" applyFont="1" applyFill="1" applyBorder="1">
      <alignment/>
      <protection/>
    </xf>
    <xf numFmtId="3" fontId="25" fillId="0" borderId="25" xfId="137" applyNumberFormat="1" applyFont="1" applyFill="1" applyBorder="1" applyAlignment="1">
      <alignment horizontal="center"/>
      <protection/>
    </xf>
    <xf numFmtId="49" fontId="25" fillId="0" borderId="26" xfId="137" applyNumberFormat="1" applyFont="1" applyFill="1" applyBorder="1" applyAlignment="1">
      <alignment horizontal="center"/>
      <protection/>
    </xf>
    <xf numFmtId="3" fontId="25" fillId="0" borderId="28" xfId="137" applyNumberFormat="1" applyFont="1" applyFill="1" applyBorder="1" applyAlignment="1">
      <alignment/>
      <protection/>
    </xf>
    <xf numFmtId="49" fontId="24" fillId="0" borderId="29" xfId="137" applyNumberFormat="1" applyFont="1" applyFill="1" applyBorder="1" applyAlignment="1">
      <alignment horizontal="center"/>
      <protection/>
    </xf>
    <xf numFmtId="3" fontId="28" fillId="0" borderId="29" xfId="137" applyNumberFormat="1" applyFont="1" applyFill="1" applyBorder="1" applyAlignment="1">
      <alignment horizontal="right"/>
      <protection/>
    </xf>
    <xf numFmtId="3" fontId="28" fillId="0" borderId="30" xfId="137" applyNumberFormat="1" applyFont="1" applyFill="1" applyBorder="1" applyAlignment="1">
      <alignment horizontal="right"/>
      <protection/>
    </xf>
    <xf numFmtId="3" fontId="25" fillId="0" borderId="17" xfId="137" applyNumberFormat="1" applyFont="1" applyFill="1" applyBorder="1" applyAlignment="1">
      <alignment/>
      <protection/>
    </xf>
    <xf numFmtId="49" fontId="32" fillId="0" borderId="3" xfId="137" applyNumberFormat="1" applyFont="1" applyFill="1" applyBorder="1" applyAlignment="1">
      <alignment horizontal="center"/>
      <protection/>
    </xf>
    <xf numFmtId="3" fontId="25" fillId="0" borderId="3" xfId="137" applyNumberFormat="1" applyFont="1" applyFill="1" applyBorder="1" applyAlignment="1">
      <alignment horizontal="right"/>
      <protection/>
    </xf>
    <xf numFmtId="3" fontId="25" fillId="0" borderId="31" xfId="137" applyNumberFormat="1" applyFont="1" applyFill="1" applyBorder="1" applyAlignment="1">
      <alignment horizontal="right"/>
      <protection/>
    </xf>
    <xf numFmtId="0" fontId="25" fillId="0" borderId="21" xfId="137" applyFont="1" applyFill="1" applyBorder="1">
      <alignment/>
      <protection/>
    </xf>
    <xf numFmtId="0" fontId="25" fillId="0" borderId="3" xfId="137" applyFont="1" applyFill="1" applyBorder="1">
      <alignment/>
      <protection/>
    </xf>
    <xf numFmtId="49" fontId="25" fillId="0" borderId="3" xfId="137" applyNumberFormat="1" applyFont="1" applyFill="1" applyBorder="1" applyAlignment="1">
      <alignment horizontal="center"/>
      <protection/>
    </xf>
    <xf numFmtId="3" fontId="25" fillId="0" borderId="17" xfId="137" applyNumberFormat="1" applyFont="1" applyFill="1" applyBorder="1" applyAlignment="1">
      <alignment wrapText="1"/>
      <protection/>
    </xf>
    <xf numFmtId="49" fontId="25" fillId="0" borderId="3" xfId="137" applyNumberFormat="1" applyFont="1" applyFill="1" applyBorder="1" applyAlignment="1">
      <alignment horizontal="center" vertical="center" wrapText="1"/>
      <protection/>
    </xf>
    <xf numFmtId="0" fontId="25" fillId="0" borderId="17" xfId="137" applyFont="1" applyFill="1" applyBorder="1" applyAlignment="1">
      <alignment/>
      <protection/>
    </xf>
    <xf numFmtId="0" fontId="28" fillId="0" borderId="17" xfId="137" applyFont="1" applyFill="1" applyBorder="1" applyAlignment="1">
      <alignment horizontal="left" vertical="center" wrapText="1"/>
      <protection/>
    </xf>
    <xf numFmtId="3" fontId="25" fillId="0" borderId="22" xfId="137" applyNumberFormat="1" applyFont="1" applyFill="1" applyBorder="1" applyAlignment="1">
      <alignment wrapText="1"/>
      <protection/>
    </xf>
    <xf numFmtId="49" fontId="25" fillId="0" borderId="23" xfId="137" applyNumberFormat="1" applyFont="1" applyFill="1" applyBorder="1" applyAlignment="1">
      <alignment horizontal="center"/>
      <protection/>
    </xf>
    <xf numFmtId="3" fontId="25" fillId="0" borderId="23" xfId="137" applyNumberFormat="1" applyFont="1" applyFill="1" applyBorder="1" applyAlignment="1">
      <alignment horizontal="right"/>
      <protection/>
    </xf>
    <xf numFmtId="3" fontId="25" fillId="0" borderId="24" xfId="137" applyNumberFormat="1" applyFont="1" applyFill="1" applyBorder="1" applyAlignment="1">
      <alignment horizontal="right"/>
      <protection/>
    </xf>
    <xf numFmtId="3" fontId="25" fillId="0" borderId="43" xfId="137" applyNumberFormat="1" applyFont="1" applyFill="1" applyBorder="1" applyAlignment="1">
      <alignment/>
      <protection/>
    </xf>
    <xf numFmtId="49" fontId="32" fillId="0" borderId="44" xfId="137" applyNumberFormat="1" applyFont="1" applyFill="1" applyBorder="1" applyAlignment="1">
      <alignment horizontal="center"/>
      <protection/>
    </xf>
    <xf numFmtId="3" fontId="25" fillId="0" borderId="44" xfId="137" applyNumberFormat="1" applyFont="1" applyFill="1" applyBorder="1" applyAlignment="1">
      <alignment horizontal="right"/>
      <protection/>
    </xf>
    <xf numFmtId="3" fontId="25" fillId="0" borderId="45" xfId="137" applyNumberFormat="1" applyFont="1" applyFill="1" applyBorder="1" applyAlignment="1">
      <alignment horizontal="right"/>
      <protection/>
    </xf>
    <xf numFmtId="3" fontId="25" fillId="0" borderId="25" xfId="137" applyNumberFormat="1" applyFont="1" applyFill="1" applyBorder="1" applyAlignment="1">
      <alignment/>
      <protection/>
    </xf>
    <xf numFmtId="3" fontId="25" fillId="0" borderId="26" xfId="137" applyNumberFormat="1" applyFont="1" applyFill="1" applyBorder="1" applyAlignment="1">
      <alignment horizontal="right"/>
      <protection/>
    </xf>
    <xf numFmtId="3" fontId="25" fillId="0" borderId="27" xfId="137" applyNumberFormat="1" applyFont="1" applyFill="1" applyBorder="1" applyAlignment="1">
      <alignment horizontal="right"/>
      <protection/>
    </xf>
    <xf numFmtId="0" fontId="24" fillId="0" borderId="28" xfId="137" applyFont="1" applyFill="1" applyBorder="1" applyAlignment="1">
      <alignment/>
      <protection/>
    </xf>
    <xf numFmtId="3" fontId="24" fillId="0" borderId="29" xfId="137" applyNumberFormat="1" applyFont="1" applyFill="1" applyBorder="1" applyAlignment="1">
      <alignment horizontal="right"/>
      <protection/>
    </xf>
    <xf numFmtId="3" fontId="24" fillId="0" borderId="30" xfId="137" applyNumberFormat="1" applyFont="1" applyFill="1" applyBorder="1" applyAlignment="1">
      <alignment horizontal="right"/>
      <protection/>
    </xf>
    <xf numFmtId="3" fontId="24" fillId="0" borderId="17" xfId="137" applyNumberFormat="1" applyFont="1" applyFill="1" applyBorder="1" applyAlignment="1">
      <alignment/>
      <protection/>
    </xf>
    <xf numFmtId="3" fontId="24" fillId="0" borderId="3" xfId="137" applyNumberFormat="1" applyFont="1" applyFill="1" applyBorder="1" applyAlignment="1">
      <alignment horizontal="right"/>
      <protection/>
    </xf>
    <xf numFmtId="3" fontId="24" fillId="0" borderId="31" xfId="137" applyNumberFormat="1" applyFont="1" applyFill="1" applyBorder="1" applyAlignment="1">
      <alignment horizontal="right"/>
      <protection/>
    </xf>
    <xf numFmtId="3" fontId="24" fillId="0" borderId="17" xfId="137" applyNumberFormat="1" applyFont="1" applyFill="1" applyBorder="1" applyAlignment="1">
      <alignment vertical="center" wrapText="1"/>
      <protection/>
    </xf>
    <xf numFmtId="3" fontId="24" fillId="0" borderId="22" xfId="137" applyNumberFormat="1" applyFont="1" applyFill="1" applyBorder="1" applyAlignment="1">
      <alignment/>
      <protection/>
    </xf>
    <xf numFmtId="49" fontId="24" fillId="0" borderId="23" xfId="137" applyNumberFormat="1" applyFont="1" applyFill="1" applyBorder="1" applyAlignment="1">
      <alignment horizontal="center"/>
      <protection/>
    </xf>
    <xf numFmtId="3" fontId="24" fillId="0" borderId="23" xfId="137" applyNumberFormat="1" applyFont="1" applyFill="1" applyBorder="1" applyAlignment="1">
      <alignment horizontal="right"/>
      <protection/>
    </xf>
    <xf numFmtId="3" fontId="24" fillId="0" borderId="24" xfId="137" applyNumberFormat="1" applyFont="1" applyFill="1" applyBorder="1" applyAlignment="1">
      <alignment horizontal="right"/>
      <protection/>
    </xf>
    <xf numFmtId="49" fontId="25" fillId="0" borderId="25" xfId="137" applyNumberFormat="1" applyFont="1" applyFill="1" applyBorder="1" applyAlignment="1">
      <alignment vertical="center"/>
      <protection/>
    </xf>
    <xf numFmtId="49" fontId="27" fillId="0" borderId="32" xfId="137" applyNumberFormat="1" applyFont="1" applyFill="1" applyBorder="1" applyAlignment="1">
      <alignment vertical="center"/>
      <protection/>
    </xf>
    <xf numFmtId="49" fontId="24" fillId="0" borderId="34" xfId="137" applyNumberFormat="1" applyFont="1" applyFill="1" applyBorder="1" applyAlignment="1">
      <alignment horizontal="center"/>
      <protection/>
    </xf>
    <xf numFmtId="3" fontId="24" fillId="0" borderId="34" xfId="137" applyNumberFormat="1" applyFont="1" applyFill="1" applyBorder="1" applyAlignment="1">
      <alignment horizontal="right"/>
      <protection/>
    </xf>
    <xf numFmtId="3" fontId="24" fillId="0" borderId="35" xfId="137" applyNumberFormat="1" applyFont="1" applyFill="1" applyBorder="1" applyAlignment="1">
      <alignment horizontal="right"/>
      <protection/>
    </xf>
    <xf numFmtId="3" fontId="24" fillId="0" borderId="28" xfId="137" applyNumberFormat="1" applyFont="1" applyFill="1" applyBorder="1" applyAlignment="1">
      <alignment wrapText="1"/>
      <protection/>
    </xf>
    <xf numFmtId="3" fontId="24" fillId="0" borderId="17" xfId="137" applyNumberFormat="1" applyFont="1" applyFill="1" applyBorder="1" applyAlignment="1">
      <alignment wrapText="1"/>
      <protection/>
    </xf>
    <xf numFmtId="3" fontId="24" fillId="0" borderId="17" xfId="137" applyNumberFormat="1" applyFont="1" applyFill="1" applyBorder="1" applyAlignment="1">
      <alignment vertical="top" wrapText="1"/>
      <protection/>
    </xf>
    <xf numFmtId="49" fontId="24" fillId="0" borderId="17" xfId="137" applyNumberFormat="1" applyFont="1" applyFill="1" applyBorder="1" applyAlignment="1">
      <alignment vertical="center"/>
      <protection/>
    </xf>
    <xf numFmtId="49" fontId="27" fillId="0" borderId="17" xfId="137" applyNumberFormat="1" applyFont="1" applyFill="1" applyBorder="1" applyAlignment="1">
      <alignment vertical="center" wrapText="1"/>
      <protection/>
    </xf>
    <xf numFmtId="3" fontId="25" fillId="0" borderId="17" xfId="137" applyNumberFormat="1" applyFont="1" applyFill="1" applyBorder="1" applyAlignment="1">
      <alignment vertical="center" wrapText="1"/>
      <protection/>
    </xf>
    <xf numFmtId="3" fontId="25" fillId="0" borderId="25" xfId="137" applyNumberFormat="1" applyFont="1" applyFill="1" applyBorder="1" applyAlignment="1">
      <alignment vertical="center" wrapText="1"/>
      <protection/>
    </xf>
    <xf numFmtId="3" fontId="24" fillId="0" borderId="28" xfId="137" applyNumberFormat="1" applyFont="1" applyFill="1" applyBorder="1" applyAlignment="1">
      <alignment vertical="top" wrapText="1"/>
      <protection/>
    </xf>
    <xf numFmtId="49" fontId="24" fillId="0" borderId="29" xfId="137" applyNumberFormat="1" applyFont="1" applyFill="1" applyBorder="1" applyAlignment="1">
      <alignment horizontal="center" vertical="center" wrapText="1"/>
      <protection/>
    </xf>
    <xf numFmtId="3" fontId="25" fillId="0" borderId="29" xfId="137" applyNumberFormat="1" applyFont="1" applyFill="1" applyBorder="1" applyAlignment="1">
      <alignment horizontal="right"/>
      <protection/>
    </xf>
    <xf numFmtId="3" fontId="25" fillId="0" borderId="30" xfId="137" applyNumberFormat="1" applyFont="1" applyFill="1" applyBorder="1" applyAlignment="1">
      <alignment horizontal="right"/>
      <protection/>
    </xf>
    <xf numFmtId="49" fontId="24" fillId="0" borderId="3" xfId="137" applyNumberFormat="1" applyFont="1" applyFill="1" applyBorder="1" applyAlignment="1">
      <alignment horizontal="center" vertical="center" wrapText="1"/>
      <protection/>
    </xf>
    <xf numFmtId="0" fontId="24" fillId="0" borderId="32" xfId="137" applyFont="1" applyFill="1" applyBorder="1" applyAlignment="1">
      <alignment vertical="center"/>
      <protection/>
    </xf>
    <xf numFmtId="3" fontId="25" fillId="0" borderId="3" xfId="137" applyNumberFormat="1" applyFont="1" applyFill="1" applyBorder="1">
      <alignment/>
      <protection/>
    </xf>
    <xf numFmtId="3" fontId="25" fillId="0" borderId="31" xfId="137" applyNumberFormat="1" applyFont="1" applyFill="1" applyBorder="1">
      <alignment/>
      <protection/>
    </xf>
    <xf numFmtId="3" fontId="24" fillId="0" borderId="31" xfId="137" applyNumberFormat="1" applyFont="1" applyFill="1" applyBorder="1">
      <alignment/>
      <protection/>
    </xf>
    <xf numFmtId="3" fontId="25" fillId="0" borderId="17" xfId="137" applyNumberFormat="1" applyFont="1" applyFill="1" applyBorder="1" applyAlignment="1">
      <alignment vertical="top" wrapText="1"/>
      <protection/>
    </xf>
    <xf numFmtId="3" fontId="25" fillId="0" borderId="3" xfId="137" applyNumberFormat="1" applyFont="1" applyFill="1" applyBorder="1" applyAlignment="1">
      <alignment horizontal="right" vertical="center" wrapText="1"/>
      <protection/>
    </xf>
    <xf numFmtId="3" fontId="25" fillId="0" borderId="31" xfId="137" applyNumberFormat="1" applyFont="1" applyFill="1" applyBorder="1" applyAlignment="1">
      <alignment horizontal="right" vertical="center" wrapText="1"/>
      <protection/>
    </xf>
    <xf numFmtId="3" fontId="24" fillId="0" borderId="3" xfId="137" applyNumberFormat="1" applyFont="1" applyFill="1" applyBorder="1" applyAlignment="1">
      <alignment horizontal="right" vertical="center" wrapText="1"/>
      <protection/>
    </xf>
    <xf numFmtId="3" fontId="24" fillId="0" borderId="31" xfId="137" applyNumberFormat="1" applyFont="1" applyFill="1" applyBorder="1" applyAlignment="1">
      <alignment horizontal="right" vertical="center" wrapText="1"/>
      <protection/>
    </xf>
    <xf numFmtId="0" fontId="24" fillId="0" borderId="32" xfId="137" applyFont="1" applyFill="1" applyBorder="1" applyAlignment="1">
      <alignment vertical="center" wrapText="1"/>
      <protection/>
    </xf>
    <xf numFmtId="0" fontId="25" fillId="0" borderId="17" xfId="137" applyFont="1" applyFill="1" applyBorder="1" applyAlignment="1">
      <alignment vertical="center" wrapText="1"/>
      <protection/>
    </xf>
    <xf numFmtId="3" fontId="25" fillId="0" borderId="28" xfId="137" applyNumberFormat="1" applyFont="1" applyFill="1" applyBorder="1" applyAlignment="1">
      <alignment vertical="top" wrapText="1"/>
      <protection/>
    </xf>
    <xf numFmtId="49" fontId="25" fillId="0" borderId="29" xfId="137" applyNumberFormat="1" applyFont="1" applyFill="1" applyBorder="1" applyAlignment="1">
      <alignment horizontal="center" vertical="center" wrapText="1"/>
      <protection/>
    </xf>
    <xf numFmtId="3" fontId="25" fillId="0" borderId="33" xfId="137" applyNumberFormat="1" applyFont="1" applyFill="1" applyBorder="1" applyAlignment="1">
      <alignment vertical="top" wrapText="1"/>
      <protection/>
    </xf>
    <xf numFmtId="49" fontId="25" fillId="0" borderId="34" xfId="137" applyNumberFormat="1" applyFont="1" applyFill="1" applyBorder="1" applyAlignment="1">
      <alignment horizontal="center" vertical="center" wrapText="1"/>
      <protection/>
    </xf>
    <xf numFmtId="3" fontId="32" fillId="0" borderId="34" xfId="137" applyNumberFormat="1" applyFont="1" applyFill="1" applyBorder="1" applyAlignment="1">
      <alignment horizontal="right"/>
      <protection/>
    </xf>
    <xf numFmtId="3" fontId="32" fillId="0" borderId="35" xfId="137" applyNumberFormat="1" applyFont="1" applyFill="1" applyBorder="1" applyAlignment="1">
      <alignment horizontal="right"/>
      <protection/>
    </xf>
    <xf numFmtId="0" fontId="33" fillId="0" borderId="21" xfId="137" applyFont="1" applyFill="1" applyBorder="1">
      <alignment/>
      <protection/>
    </xf>
    <xf numFmtId="0" fontId="33" fillId="0" borderId="3" xfId="137" applyFont="1" applyFill="1" applyBorder="1">
      <alignment/>
      <protection/>
    </xf>
    <xf numFmtId="3" fontId="25" fillId="0" borderId="25" xfId="137" applyNumberFormat="1" applyFont="1" applyFill="1" applyBorder="1" applyAlignment="1">
      <alignment vertical="top" wrapText="1"/>
      <protection/>
    </xf>
    <xf numFmtId="3" fontId="32" fillId="0" borderId="26" xfId="137" applyNumberFormat="1" applyFont="1" applyFill="1" applyBorder="1" applyAlignment="1">
      <alignment horizontal="right"/>
      <protection/>
    </xf>
    <xf numFmtId="3" fontId="32" fillId="0" borderId="27" xfId="137" applyNumberFormat="1" applyFont="1" applyFill="1" applyBorder="1" applyAlignment="1">
      <alignment horizontal="right"/>
      <protection/>
    </xf>
    <xf numFmtId="3" fontId="24" fillId="0" borderId="28" xfId="137" applyNumberFormat="1" applyFont="1" applyFill="1" applyBorder="1" applyAlignment="1">
      <alignment vertical="center" wrapText="1"/>
      <protection/>
    </xf>
    <xf numFmtId="3" fontId="24" fillId="0" borderId="22" xfId="137" applyNumberFormat="1" applyFont="1" applyFill="1" applyBorder="1" applyAlignment="1">
      <alignment vertical="center" wrapText="1"/>
      <protection/>
    </xf>
    <xf numFmtId="49" fontId="24" fillId="0" borderId="23" xfId="137" applyNumberFormat="1" applyFont="1" applyFill="1" applyBorder="1" applyAlignment="1">
      <alignment horizontal="center" vertical="center" wrapText="1"/>
      <protection/>
    </xf>
    <xf numFmtId="49" fontId="24" fillId="0" borderId="3" xfId="137" applyNumberFormat="1" applyFont="1" applyFill="1" applyBorder="1" applyAlignment="1">
      <alignment horizontal="center" wrapText="1"/>
      <protection/>
    </xf>
    <xf numFmtId="3" fontId="25" fillId="0" borderId="36" xfId="137" applyNumberFormat="1" applyFont="1" applyFill="1" applyBorder="1" applyAlignment="1">
      <alignment vertical="center" wrapText="1"/>
      <protection/>
    </xf>
    <xf numFmtId="49" fontId="24" fillId="0" borderId="37" xfId="137" applyNumberFormat="1" applyFont="1" applyFill="1" applyBorder="1" applyAlignment="1">
      <alignment horizontal="center" vertical="center" wrapText="1"/>
      <protection/>
    </xf>
    <xf numFmtId="3" fontId="24" fillId="0" borderId="37" xfId="137" applyNumberFormat="1" applyFont="1" applyFill="1" applyBorder="1" applyAlignment="1">
      <alignment horizontal="right"/>
      <protection/>
    </xf>
    <xf numFmtId="3" fontId="24" fillId="0" borderId="38" xfId="137" applyNumberFormat="1" applyFont="1" applyFill="1" applyBorder="1" applyAlignment="1">
      <alignment horizontal="right"/>
      <protection/>
    </xf>
    <xf numFmtId="49" fontId="24" fillId="0" borderId="26" xfId="137" applyNumberFormat="1" applyFont="1" applyFill="1" applyBorder="1" applyAlignment="1">
      <alignment horizontal="center" vertical="center" wrapText="1"/>
      <protection/>
    </xf>
    <xf numFmtId="49" fontId="24" fillId="0" borderId="26" xfId="137" applyNumberFormat="1" applyFont="1" applyFill="1" applyBorder="1" applyAlignment="1">
      <alignment horizontal="center"/>
      <protection/>
    </xf>
    <xf numFmtId="3" fontId="25" fillId="0" borderId="25" xfId="137" applyNumberFormat="1" applyFont="1" applyFill="1" applyBorder="1" applyAlignment="1">
      <alignment wrapText="1"/>
      <protection/>
    </xf>
    <xf numFmtId="3" fontId="24" fillId="0" borderId="26" xfId="137" applyNumberFormat="1" applyFont="1" applyFill="1" applyBorder="1" applyAlignment="1">
      <alignment horizontal="right"/>
      <protection/>
    </xf>
    <xf numFmtId="3" fontId="24" fillId="0" borderId="27" xfId="137" applyNumberFormat="1" applyFont="1" applyFill="1" applyBorder="1" applyAlignment="1">
      <alignment horizontal="right"/>
      <protection/>
    </xf>
    <xf numFmtId="3" fontId="24" fillId="0" borderId="0" xfId="137" applyNumberFormat="1" applyFont="1" applyFill="1" applyBorder="1" applyAlignment="1">
      <alignment/>
      <protection/>
    </xf>
    <xf numFmtId="3" fontId="25" fillId="0" borderId="0" xfId="137" applyNumberFormat="1" applyFont="1" applyFill="1" applyBorder="1" applyAlignment="1">
      <alignment wrapText="1"/>
      <protection/>
    </xf>
    <xf numFmtId="49" fontId="25" fillId="0" borderId="0" xfId="137" applyNumberFormat="1" applyFont="1" applyFill="1" applyBorder="1" applyAlignment="1">
      <alignment horizontal="center"/>
      <protection/>
    </xf>
    <xf numFmtId="3" fontId="25" fillId="0" borderId="0" xfId="137" applyNumberFormat="1" applyFont="1" applyFill="1" applyBorder="1">
      <alignment/>
      <protection/>
    </xf>
    <xf numFmtId="0" fontId="25" fillId="0" borderId="0" xfId="137" applyFont="1" applyFill="1" applyBorder="1">
      <alignment/>
      <protection/>
    </xf>
    <xf numFmtId="3" fontId="25" fillId="0" borderId="0" xfId="137" applyNumberFormat="1" applyFont="1" applyFill="1" applyBorder="1" applyAlignment="1">
      <alignment/>
      <protection/>
    </xf>
    <xf numFmtId="3" fontId="24" fillId="0" borderId="0" xfId="137" applyNumberFormat="1" applyFont="1" applyFill="1" applyBorder="1" applyAlignment="1">
      <alignment wrapText="1"/>
      <protection/>
    </xf>
    <xf numFmtId="3" fontId="25" fillId="0" borderId="0" xfId="137" applyNumberFormat="1" applyFont="1" applyFill="1" applyBorder="1" applyAlignment="1">
      <alignment horizontal="right"/>
      <protection/>
    </xf>
    <xf numFmtId="3" fontId="24" fillId="0" borderId="0" xfId="137" applyNumberFormat="1" applyFont="1" applyFill="1" applyBorder="1" applyAlignment="1">
      <alignment horizontal="right"/>
      <protection/>
    </xf>
    <xf numFmtId="0" fontId="24" fillId="0" borderId="0" xfId="137" applyFont="1" applyFill="1" applyBorder="1" applyAlignment="1">
      <alignment/>
      <protection/>
    </xf>
    <xf numFmtId="0" fontId="34" fillId="0" borderId="0" xfId="135" applyFont="1" applyFill="1">
      <alignment/>
      <protection/>
    </xf>
    <xf numFmtId="0" fontId="34" fillId="0" borderId="0" xfId="135" applyFont="1" applyFill="1" applyAlignment="1">
      <alignment horizontal="center"/>
      <protection/>
    </xf>
    <xf numFmtId="3" fontId="34" fillId="0" borderId="0" xfId="135" applyNumberFormat="1" applyFont="1" applyFill="1" applyAlignment="1">
      <alignment horizontal="center"/>
      <protection/>
    </xf>
    <xf numFmtId="3" fontId="34" fillId="0" borderId="0" xfId="135" applyNumberFormat="1" applyFont="1" applyFill="1">
      <alignment/>
      <protection/>
    </xf>
    <xf numFmtId="0" fontId="34" fillId="0" borderId="0" xfId="135" applyFont="1" applyFill="1" applyAlignment="1">
      <alignment horizontal="right"/>
      <protection/>
    </xf>
    <xf numFmtId="0" fontId="35" fillId="0" borderId="0" xfId="135" applyFont="1" applyFill="1" applyBorder="1">
      <alignment/>
      <protection/>
    </xf>
    <xf numFmtId="0" fontId="35" fillId="0" borderId="0" xfId="135" applyFont="1" applyFill="1" applyBorder="1" applyAlignment="1">
      <alignment horizontal="center"/>
      <protection/>
    </xf>
    <xf numFmtId="3" fontId="35" fillId="0" borderId="0" xfId="135" applyNumberFormat="1" applyFont="1" applyFill="1" applyAlignment="1">
      <alignment wrapText="1"/>
      <protection/>
    </xf>
    <xf numFmtId="0" fontId="35" fillId="0" borderId="0" xfId="135" applyFont="1" applyFill="1">
      <alignment/>
      <protection/>
    </xf>
    <xf numFmtId="3" fontId="35" fillId="0" borderId="0" xfId="135" applyNumberFormat="1" applyFont="1" applyFill="1" applyBorder="1" applyAlignment="1">
      <alignment horizontal="center"/>
      <protection/>
    </xf>
    <xf numFmtId="3" fontId="35" fillId="0" borderId="0" xfId="135" applyNumberFormat="1" applyFont="1" applyFill="1" applyBorder="1">
      <alignment/>
      <protection/>
    </xf>
    <xf numFmtId="0" fontId="36" fillId="0" borderId="0" xfId="135" applyFont="1" applyFill="1" applyBorder="1" applyAlignment="1">
      <alignment horizontal="center"/>
      <protection/>
    </xf>
    <xf numFmtId="0" fontId="24" fillId="0" borderId="0" xfId="129" applyFont="1" applyFill="1">
      <alignment/>
      <protection/>
    </xf>
    <xf numFmtId="0" fontId="37" fillId="0" borderId="0" xfId="129" applyFont="1" applyFill="1">
      <alignment/>
      <protection/>
    </xf>
    <xf numFmtId="3" fontId="36" fillId="0" borderId="0" xfId="135" applyNumberFormat="1" applyFont="1" applyFill="1" applyBorder="1" applyAlignment="1">
      <alignment horizontal="right"/>
      <protection/>
    </xf>
    <xf numFmtId="0" fontId="38" fillId="0" borderId="0" xfId="135" applyFont="1" applyFill="1" applyBorder="1" applyAlignment="1">
      <alignment/>
      <protection/>
    </xf>
    <xf numFmtId="49" fontId="24" fillId="0" borderId="0" xfId="135" applyNumberFormat="1" applyFont="1" applyFill="1" applyBorder="1" applyAlignment="1">
      <alignment horizontal="center"/>
      <protection/>
    </xf>
    <xf numFmtId="3" fontId="38" fillId="0" borderId="0" xfId="135" applyNumberFormat="1" applyFont="1" applyFill="1" applyBorder="1">
      <alignment/>
      <protection/>
    </xf>
    <xf numFmtId="3" fontId="24" fillId="0" borderId="0" xfId="135" applyNumberFormat="1" applyFont="1" applyFill="1" applyBorder="1" applyAlignment="1">
      <alignment horizontal="center"/>
      <protection/>
    </xf>
    <xf numFmtId="0" fontId="35" fillId="0" borderId="0" xfId="135" applyFont="1" applyFill="1" applyBorder="1" applyAlignment="1">
      <alignment/>
      <protection/>
    </xf>
    <xf numFmtId="3" fontId="35" fillId="0" borderId="0" xfId="135" applyNumberFormat="1" applyFont="1" applyFill="1" applyBorder="1" applyAlignment="1">
      <alignment/>
      <protection/>
    </xf>
    <xf numFmtId="0" fontId="25" fillId="0" borderId="0" xfId="135" applyFont="1" applyFill="1" applyBorder="1" applyAlignment="1">
      <alignment horizontal="right"/>
      <protection/>
    </xf>
    <xf numFmtId="3" fontId="25" fillId="0" borderId="0" xfId="135" applyNumberFormat="1" applyFont="1" applyFill="1" applyBorder="1" applyAlignment="1">
      <alignment horizontal="right"/>
      <protection/>
    </xf>
    <xf numFmtId="0" fontId="35" fillId="0" borderId="25" xfId="135" applyFont="1" applyFill="1" applyBorder="1" applyAlignment="1">
      <alignment horizontal="center" vertical="center" wrapText="1"/>
      <protection/>
    </xf>
    <xf numFmtId="0" fontId="35" fillId="0" borderId="26" xfId="135" applyFont="1" applyFill="1" applyBorder="1" applyAlignment="1">
      <alignment horizontal="center" vertical="center" wrapText="1"/>
      <protection/>
    </xf>
    <xf numFmtId="3" fontId="35" fillId="0" borderId="26" xfId="135" applyNumberFormat="1" applyFont="1" applyFill="1" applyBorder="1" applyAlignment="1">
      <alignment horizontal="center" vertical="center" wrapText="1"/>
      <protection/>
    </xf>
    <xf numFmtId="0" fontId="35" fillId="0" borderId="46" xfId="135" applyFont="1" applyFill="1" applyBorder="1" applyAlignment="1">
      <alignment horizontal="center" vertical="center" wrapText="1"/>
      <protection/>
    </xf>
    <xf numFmtId="0" fontId="35" fillId="0" borderId="0" xfId="135" applyFont="1" applyFill="1" applyAlignment="1">
      <alignment horizontal="center"/>
      <protection/>
    </xf>
    <xf numFmtId="0" fontId="36" fillId="0" borderId="25" xfId="135" applyFont="1" applyFill="1" applyBorder="1" applyAlignment="1">
      <alignment horizontal="center" vertical="center" wrapText="1"/>
      <protection/>
    </xf>
    <xf numFmtId="0" fontId="36" fillId="0" borderId="26" xfId="135" applyFont="1" applyFill="1" applyBorder="1" applyAlignment="1">
      <alignment horizontal="center" vertical="center" wrapText="1"/>
      <protection/>
    </xf>
    <xf numFmtId="3" fontId="36" fillId="0" borderId="26" xfId="135" applyNumberFormat="1" applyFont="1" applyFill="1" applyBorder="1" applyAlignment="1">
      <alignment horizontal="right" vertical="center" wrapText="1"/>
      <protection/>
    </xf>
    <xf numFmtId="3" fontId="36" fillId="0" borderId="46" xfId="135" applyNumberFormat="1" applyFont="1" applyFill="1" applyBorder="1" applyAlignment="1">
      <alignment horizontal="right" vertical="center" wrapText="1"/>
      <protection/>
    </xf>
    <xf numFmtId="0" fontId="36" fillId="0" borderId="0" xfId="135" applyFont="1" applyFill="1" applyAlignment="1">
      <alignment horizontal="center"/>
      <protection/>
    </xf>
    <xf numFmtId="0" fontId="36" fillId="0" borderId="34" xfId="135" applyFont="1" applyFill="1" applyBorder="1" applyAlignment="1">
      <alignment horizontal="center" vertical="center" wrapText="1"/>
      <protection/>
    </xf>
    <xf numFmtId="3" fontId="36" fillId="0" borderId="34" xfId="135" applyNumberFormat="1" applyFont="1" applyFill="1" applyBorder="1" applyAlignment="1">
      <alignment horizontal="right" vertical="center" wrapText="1"/>
      <protection/>
    </xf>
    <xf numFmtId="0" fontId="36" fillId="0" borderId="34" xfId="135" applyFont="1" applyFill="1" applyBorder="1" applyAlignment="1">
      <alignment horizontal="right" vertical="center" wrapText="1"/>
      <protection/>
    </xf>
    <xf numFmtId="0" fontId="36" fillId="0" borderId="47" xfId="135" applyFont="1" applyFill="1" applyBorder="1" applyAlignment="1">
      <alignment horizontal="right" vertical="center" wrapText="1"/>
      <protection/>
    </xf>
    <xf numFmtId="3" fontId="36" fillId="0" borderId="47" xfId="135" applyNumberFormat="1" applyFont="1" applyFill="1" applyBorder="1" applyAlignment="1">
      <alignment horizontal="right" vertical="center" wrapText="1"/>
      <protection/>
    </xf>
    <xf numFmtId="0" fontId="36" fillId="0" borderId="44" xfId="135" applyFont="1" applyFill="1" applyBorder="1" applyAlignment="1">
      <alignment horizontal="center" vertical="center" wrapText="1"/>
      <protection/>
    </xf>
    <xf numFmtId="3" fontId="36" fillId="0" borderId="44" xfId="135" applyNumberFormat="1" applyFont="1" applyFill="1" applyBorder="1" applyAlignment="1">
      <alignment horizontal="right" vertical="center" wrapText="1"/>
      <protection/>
    </xf>
    <xf numFmtId="0" fontId="36" fillId="0" borderId="44" xfId="135" applyFont="1" applyFill="1" applyBorder="1" applyAlignment="1">
      <alignment horizontal="right" vertical="center" wrapText="1"/>
      <protection/>
    </xf>
    <xf numFmtId="0" fontId="36" fillId="0" borderId="48" xfId="135" applyFont="1" applyFill="1" applyBorder="1" applyAlignment="1">
      <alignment horizontal="right" vertical="center" wrapText="1"/>
      <protection/>
    </xf>
    <xf numFmtId="0" fontId="36" fillId="0" borderId="37" xfId="135" applyFont="1" applyFill="1" applyBorder="1" applyAlignment="1">
      <alignment horizontal="center" vertical="center" wrapText="1"/>
      <protection/>
    </xf>
    <xf numFmtId="3" fontId="36" fillId="0" borderId="37" xfId="135" applyNumberFormat="1" applyFont="1" applyFill="1" applyBorder="1" applyAlignment="1">
      <alignment horizontal="right" vertical="center" wrapText="1"/>
      <protection/>
    </xf>
    <xf numFmtId="0" fontId="36" fillId="0" borderId="37" xfId="135" applyFont="1" applyFill="1" applyBorder="1" applyAlignment="1">
      <alignment horizontal="right" vertical="center" wrapText="1"/>
      <protection/>
    </xf>
    <xf numFmtId="0" fontId="36" fillId="0" borderId="49" xfId="135" applyFont="1" applyFill="1" applyBorder="1" applyAlignment="1">
      <alignment horizontal="right" vertical="center" wrapText="1"/>
      <protection/>
    </xf>
    <xf numFmtId="0" fontId="39" fillId="0" borderId="28" xfId="135" applyFont="1" applyFill="1" applyBorder="1" applyAlignment="1">
      <alignment horizontal="left" vertical="center" wrapText="1"/>
      <protection/>
    </xf>
    <xf numFmtId="0" fontId="39" fillId="0" borderId="29" xfId="135" applyFont="1" applyFill="1" applyBorder="1" applyAlignment="1">
      <alignment horizontal="center" vertical="center" wrapText="1"/>
      <protection/>
    </xf>
    <xf numFmtId="3" fontId="39" fillId="0" borderId="29" xfId="135" applyNumberFormat="1" applyFont="1" applyFill="1" applyBorder="1" applyAlignment="1">
      <alignment horizontal="right" vertical="center" wrapText="1"/>
      <protection/>
    </xf>
    <xf numFmtId="3" fontId="39" fillId="0" borderId="50" xfId="135" applyNumberFormat="1" applyFont="1" applyFill="1" applyBorder="1" applyAlignment="1">
      <alignment horizontal="right" vertical="center" wrapText="1"/>
      <protection/>
    </xf>
    <xf numFmtId="0" fontId="39" fillId="0" borderId="17" xfId="135" applyFont="1" applyFill="1" applyBorder="1" applyAlignment="1">
      <alignment horizontal="left" vertical="center" wrapText="1"/>
      <protection/>
    </xf>
    <xf numFmtId="0" fontId="39" fillId="0" borderId="3" xfId="135" applyFont="1" applyFill="1" applyBorder="1" applyAlignment="1">
      <alignment horizontal="center" vertical="center" wrapText="1"/>
      <protection/>
    </xf>
    <xf numFmtId="3" fontId="39" fillId="0" borderId="3" xfId="135" applyNumberFormat="1" applyFont="1" applyFill="1" applyBorder="1" applyAlignment="1">
      <alignment horizontal="right" vertical="center" wrapText="1"/>
      <protection/>
    </xf>
    <xf numFmtId="3" fontId="39" fillId="0" borderId="51" xfId="135" applyNumberFormat="1" applyFont="1" applyFill="1" applyBorder="1" applyAlignment="1">
      <alignment horizontal="right" vertical="center" wrapText="1"/>
      <protection/>
    </xf>
    <xf numFmtId="0" fontId="39" fillId="0" borderId="25" xfId="135" applyFont="1" applyFill="1" applyBorder="1" applyAlignment="1">
      <alignment horizontal="left" vertical="center" wrapText="1"/>
      <protection/>
    </xf>
    <xf numFmtId="0" fontId="39" fillId="0" borderId="26" xfId="135" applyFont="1" applyFill="1" applyBorder="1" applyAlignment="1">
      <alignment horizontal="center" vertical="center" wrapText="1"/>
      <protection/>
    </xf>
    <xf numFmtId="3" fontId="39" fillId="0" borderId="26" xfId="135" applyNumberFormat="1" applyFont="1" applyFill="1" applyBorder="1" applyAlignment="1">
      <alignment horizontal="right" vertical="center" wrapText="1"/>
      <protection/>
    </xf>
    <xf numFmtId="3" fontId="39" fillId="0" borderId="46" xfId="135" applyNumberFormat="1" applyFont="1" applyFill="1" applyBorder="1" applyAlignment="1">
      <alignment horizontal="right" vertical="center" wrapText="1"/>
      <protection/>
    </xf>
    <xf numFmtId="0" fontId="36" fillId="0" borderId="43" xfId="135" applyFont="1" applyFill="1" applyBorder="1" applyAlignment="1">
      <alignment horizontal="left" vertical="center" wrapText="1"/>
      <protection/>
    </xf>
    <xf numFmtId="3" fontId="36" fillId="0" borderId="48" xfId="135" applyNumberFormat="1" applyFont="1" applyFill="1" applyBorder="1" applyAlignment="1">
      <alignment horizontal="right" vertical="center" wrapText="1"/>
      <protection/>
    </xf>
    <xf numFmtId="0" fontId="40" fillId="0" borderId="0" xfId="135" applyFont="1" applyFill="1" applyAlignment="1">
      <alignment horizontal="center"/>
      <protection/>
    </xf>
    <xf numFmtId="0" fontId="36" fillId="0" borderId="25" xfId="135" applyFont="1" applyFill="1" applyBorder="1" applyAlignment="1">
      <alignment horizontal="left" wrapText="1"/>
      <protection/>
    </xf>
    <xf numFmtId="0" fontId="36" fillId="0" borderId="26" xfId="135" applyFont="1" applyFill="1" applyBorder="1" applyAlignment="1">
      <alignment horizontal="center"/>
      <protection/>
    </xf>
    <xf numFmtId="3" fontId="36" fillId="0" borderId="26" xfId="135" applyNumberFormat="1" applyFont="1" applyFill="1" applyBorder="1" applyAlignment="1">
      <alignment horizontal="right"/>
      <protection/>
    </xf>
    <xf numFmtId="3" fontId="36" fillId="0" borderId="46" xfId="135" applyNumberFormat="1" applyFont="1" applyFill="1" applyBorder="1" applyAlignment="1">
      <alignment horizontal="right"/>
      <protection/>
    </xf>
    <xf numFmtId="0" fontId="36" fillId="0" borderId="25" xfId="135" applyFont="1" applyFill="1" applyBorder="1" applyAlignment="1">
      <alignment horizontal="left"/>
      <protection/>
    </xf>
    <xf numFmtId="3" fontId="36" fillId="0" borderId="44" xfId="135" applyNumberFormat="1" applyFont="1" applyFill="1" applyBorder="1" applyAlignment="1">
      <alignment horizontal="right"/>
      <protection/>
    </xf>
    <xf numFmtId="3" fontId="36" fillId="0" borderId="27" xfId="135" applyNumberFormat="1" applyFont="1" applyFill="1" applyBorder="1" applyAlignment="1">
      <alignment horizontal="right"/>
      <protection/>
    </xf>
    <xf numFmtId="0" fontId="34" fillId="0" borderId="28" xfId="135" applyFont="1" applyFill="1" applyBorder="1">
      <alignment/>
      <protection/>
    </xf>
    <xf numFmtId="0" fontId="34" fillId="0" borderId="52" xfId="135" applyFont="1" applyFill="1" applyBorder="1" applyAlignment="1">
      <alignment horizontal="center"/>
      <protection/>
    </xf>
    <xf numFmtId="3" fontId="34" fillId="0" borderId="30" xfId="135" applyNumberFormat="1" applyFont="1" applyFill="1" applyBorder="1" applyAlignment="1">
      <alignment horizontal="right"/>
      <protection/>
    </xf>
    <xf numFmtId="0" fontId="34" fillId="0" borderId="0" xfId="135" applyFont="1" applyFill="1" applyBorder="1">
      <alignment/>
      <protection/>
    </xf>
    <xf numFmtId="0" fontId="34" fillId="0" borderId="17" xfId="135" applyFont="1" applyFill="1" applyBorder="1" applyAlignment="1">
      <alignment wrapText="1"/>
      <protection/>
    </xf>
    <xf numFmtId="0" fontId="34" fillId="0" borderId="53" xfId="135" applyFont="1" applyFill="1" applyBorder="1" applyAlignment="1">
      <alignment horizontal="center"/>
      <protection/>
    </xf>
    <xf numFmtId="3" fontId="34" fillId="0" borderId="31" xfId="135" applyNumberFormat="1" applyFont="1" applyFill="1" applyBorder="1" applyAlignment="1">
      <alignment horizontal="right"/>
      <protection/>
    </xf>
    <xf numFmtId="0" fontId="34" fillId="0" borderId="17" xfId="135" applyFont="1" applyFill="1" applyBorder="1">
      <alignment/>
      <protection/>
    </xf>
    <xf numFmtId="0" fontId="39" fillId="0" borderId="17" xfId="135" applyFont="1" applyFill="1" applyBorder="1" applyAlignment="1">
      <alignment wrapText="1"/>
      <protection/>
    </xf>
    <xf numFmtId="0" fontId="39" fillId="0" borderId="53" xfId="135" applyFont="1" applyFill="1" applyBorder="1" applyAlignment="1">
      <alignment horizontal="center"/>
      <protection/>
    </xf>
    <xf numFmtId="3" fontId="34" fillId="0" borderId="3" xfId="135" applyNumberFormat="1" applyFont="1" applyFill="1" applyBorder="1" applyAlignment="1">
      <alignment horizontal="right"/>
      <protection/>
    </xf>
    <xf numFmtId="3" fontId="34" fillId="0" borderId="51" xfId="135" applyNumberFormat="1" applyFont="1" applyFill="1" applyBorder="1" applyAlignment="1">
      <alignment horizontal="right"/>
      <protection/>
    </xf>
    <xf numFmtId="0" fontId="34" fillId="0" borderId="0" xfId="135" applyFont="1" applyFill="1" applyBorder="1" applyAlignment="1">
      <alignment horizontal="center"/>
      <protection/>
    </xf>
    <xf numFmtId="0" fontId="39" fillId="0" borderId="33" xfId="135" applyFont="1" applyFill="1" applyBorder="1" applyAlignment="1">
      <alignment wrapText="1"/>
      <protection/>
    </xf>
    <xf numFmtId="0" fontId="36" fillId="0" borderId="54" xfId="135" applyFont="1" applyFill="1" applyBorder="1" applyAlignment="1">
      <alignment horizontal="center"/>
      <protection/>
    </xf>
    <xf numFmtId="3" fontId="34" fillId="0" borderId="55" xfId="135" applyNumberFormat="1" applyFont="1" applyFill="1" applyBorder="1" applyAlignment="1">
      <alignment horizontal="right"/>
      <protection/>
    </xf>
    <xf numFmtId="0" fontId="41" fillId="0" borderId="0" xfId="135" applyFont="1" applyFill="1" applyBorder="1">
      <alignment/>
      <protection/>
    </xf>
    <xf numFmtId="0" fontId="42" fillId="0" borderId="17" xfId="135" applyFont="1" applyFill="1" applyBorder="1" applyAlignment="1">
      <alignment wrapText="1"/>
      <protection/>
    </xf>
    <xf numFmtId="0" fontId="42" fillId="0" borderId="53" xfId="135" applyFont="1" applyFill="1" applyBorder="1" applyAlignment="1">
      <alignment horizontal="center"/>
      <protection/>
    </xf>
    <xf numFmtId="3" fontId="42" fillId="0" borderId="3" xfId="135" applyNumberFormat="1" applyFont="1" applyFill="1" applyBorder="1" applyAlignment="1">
      <alignment horizontal="right"/>
      <protection/>
    </xf>
    <xf numFmtId="3" fontId="42" fillId="0" borderId="21" xfId="135" applyNumberFormat="1" applyFont="1" applyFill="1" applyBorder="1" applyAlignment="1">
      <alignment horizontal="right"/>
      <protection/>
    </xf>
    <xf numFmtId="3" fontId="42" fillId="0" borderId="51" xfId="135" applyNumberFormat="1" applyFont="1" applyFill="1" applyBorder="1" applyAlignment="1">
      <alignment horizontal="right"/>
      <protection/>
    </xf>
    <xf numFmtId="3" fontId="41" fillId="0" borderId="0" xfId="135" applyNumberFormat="1" applyFont="1" applyFill="1" applyBorder="1">
      <alignment/>
      <protection/>
    </xf>
    <xf numFmtId="0" fontId="43" fillId="0" borderId="17" xfId="135" applyFont="1" applyFill="1" applyBorder="1" applyAlignment="1">
      <alignment wrapText="1"/>
      <protection/>
    </xf>
    <xf numFmtId="0" fontId="43" fillId="0" borderId="53" xfId="135" applyFont="1" applyFill="1" applyBorder="1" applyAlignment="1">
      <alignment horizontal="center"/>
      <protection/>
    </xf>
    <xf numFmtId="3" fontId="43" fillId="0" borderId="3" xfId="135" applyNumberFormat="1" applyFont="1" applyFill="1" applyBorder="1" applyAlignment="1">
      <alignment horizontal="right"/>
      <protection/>
    </xf>
    <xf numFmtId="3" fontId="43" fillId="0" borderId="21" xfId="135" applyNumberFormat="1" applyFont="1" applyFill="1" applyBorder="1" applyAlignment="1">
      <alignment horizontal="right"/>
      <protection/>
    </xf>
    <xf numFmtId="3" fontId="43" fillId="0" borderId="51" xfId="135" applyNumberFormat="1" applyFont="1" applyFill="1" applyBorder="1" applyAlignment="1">
      <alignment horizontal="right"/>
      <protection/>
    </xf>
    <xf numFmtId="0" fontId="44" fillId="0" borderId="0" xfId="135" applyFont="1" applyFill="1" applyBorder="1">
      <alignment/>
      <protection/>
    </xf>
    <xf numFmtId="0" fontId="36" fillId="0" borderId="28" xfId="135" applyFont="1" applyFill="1" applyBorder="1" applyAlignment="1">
      <alignment horizontal="center"/>
      <protection/>
    </xf>
    <xf numFmtId="0" fontId="36" fillId="0" borderId="52" xfId="135" applyFont="1" applyFill="1" applyBorder="1" applyAlignment="1">
      <alignment horizontal="center"/>
      <protection/>
    </xf>
    <xf numFmtId="3" fontId="36" fillId="0" borderId="3" xfId="135" applyNumberFormat="1" applyFont="1" applyFill="1" applyBorder="1" applyAlignment="1">
      <alignment horizontal="right"/>
      <protection/>
    </xf>
    <xf numFmtId="3" fontId="36" fillId="0" borderId="56" xfId="135" applyNumberFormat="1" applyFont="1" applyFill="1" applyBorder="1" applyAlignment="1">
      <alignment horizontal="right"/>
      <protection/>
    </xf>
    <xf numFmtId="3" fontId="36" fillId="0" borderId="30" xfId="135" applyNumberFormat="1" applyFont="1" applyFill="1" applyBorder="1" applyAlignment="1">
      <alignment horizontal="right"/>
      <protection/>
    </xf>
    <xf numFmtId="0" fontId="40" fillId="0" borderId="0" xfId="135" applyFont="1" applyFill="1" applyBorder="1">
      <alignment/>
      <protection/>
    </xf>
    <xf numFmtId="0" fontId="36" fillId="0" borderId="28" xfId="135" applyFont="1" applyFill="1" applyBorder="1" applyAlignment="1">
      <alignment horizontal="center" wrapText="1"/>
      <protection/>
    </xf>
    <xf numFmtId="0" fontId="36" fillId="0" borderId="36" xfId="135" applyFont="1" applyFill="1" applyBorder="1" applyAlignment="1">
      <alignment horizontal="left" wrapText="1"/>
      <protection/>
    </xf>
    <xf numFmtId="0" fontId="36" fillId="0" borderId="37" xfId="135" applyFont="1" applyFill="1" applyBorder="1" applyAlignment="1">
      <alignment horizontal="center"/>
      <protection/>
    </xf>
    <xf numFmtId="3" fontId="36" fillId="0" borderId="37" xfId="135" applyNumberFormat="1" applyFont="1" applyFill="1" applyBorder="1" applyAlignment="1">
      <alignment horizontal="right" vertical="center"/>
      <protection/>
    </xf>
    <xf numFmtId="3" fontId="36" fillId="0" borderId="38" xfId="135" applyNumberFormat="1" applyFont="1" applyFill="1" applyBorder="1" applyAlignment="1">
      <alignment horizontal="right" vertical="center"/>
      <protection/>
    </xf>
    <xf numFmtId="0" fontId="34" fillId="0" borderId="29" xfId="135" applyFont="1" applyFill="1" applyBorder="1" applyAlignment="1">
      <alignment horizontal="center" wrapText="1"/>
      <protection/>
    </xf>
    <xf numFmtId="3" fontId="34" fillId="0" borderId="50" xfId="135" applyNumberFormat="1" applyFont="1" applyFill="1" applyBorder="1" applyAlignment="1">
      <alignment horizontal="right" wrapText="1"/>
      <protection/>
    </xf>
    <xf numFmtId="0" fontId="34" fillId="0" borderId="3" xfId="135" applyFont="1" applyFill="1" applyBorder="1" applyAlignment="1">
      <alignment horizontal="center"/>
      <protection/>
    </xf>
    <xf numFmtId="0" fontId="34" fillId="0" borderId="28" xfId="135" applyFont="1" applyFill="1" applyBorder="1" applyAlignment="1">
      <alignment wrapText="1"/>
      <protection/>
    </xf>
    <xf numFmtId="0" fontId="45" fillId="0" borderId="3" xfId="135" applyFont="1" applyFill="1" applyBorder="1" applyAlignment="1">
      <alignment horizontal="center"/>
      <protection/>
    </xf>
    <xf numFmtId="0" fontId="45" fillId="0" borderId="0" xfId="135" applyFont="1" applyFill="1" applyBorder="1">
      <alignment/>
      <protection/>
    </xf>
    <xf numFmtId="0" fontId="46" fillId="0" borderId="28" xfId="135" applyFont="1" applyFill="1" applyBorder="1">
      <alignment/>
      <protection/>
    </xf>
    <xf numFmtId="3" fontId="46" fillId="0" borderId="50" xfId="135" applyNumberFormat="1" applyFont="1" applyFill="1" applyBorder="1" applyAlignment="1">
      <alignment horizontal="right" wrapText="1"/>
      <protection/>
    </xf>
    <xf numFmtId="0" fontId="39" fillId="0" borderId="3" xfId="135" applyFont="1" applyFill="1" applyBorder="1" applyAlignment="1">
      <alignment horizontal="center"/>
      <protection/>
    </xf>
    <xf numFmtId="3" fontId="39" fillId="0" borderId="50" xfId="135" applyNumberFormat="1" applyFont="1" applyFill="1" applyBorder="1" applyAlignment="1">
      <alignment horizontal="right" wrapText="1"/>
      <protection/>
    </xf>
    <xf numFmtId="0" fontId="34" fillId="0" borderId="22" xfId="135" applyFont="1" applyFill="1" applyBorder="1" applyAlignment="1">
      <alignment wrapText="1"/>
      <protection/>
    </xf>
    <xf numFmtId="0" fontId="34" fillId="0" borderId="23" xfId="135" applyFont="1" applyFill="1" applyBorder="1" applyAlignment="1">
      <alignment horizontal="center"/>
      <protection/>
    </xf>
    <xf numFmtId="0" fontId="42" fillId="0" borderId="3" xfId="135" applyFont="1" applyFill="1" applyBorder="1" applyAlignment="1">
      <alignment horizontal="center"/>
      <protection/>
    </xf>
    <xf numFmtId="3" fontId="42" fillId="0" borderId="31" xfId="135" applyNumberFormat="1" applyFont="1" applyFill="1" applyBorder="1" applyAlignment="1">
      <alignment horizontal="right" wrapText="1"/>
      <protection/>
    </xf>
    <xf numFmtId="3" fontId="42" fillId="0" borderId="0" xfId="135" applyNumberFormat="1" applyFont="1" applyFill="1" applyBorder="1">
      <alignment/>
      <protection/>
    </xf>
    <xf numFmtId="0" fontId="42" fillId="0" borderId="0" xfId="135" applyFont="1" applyFill="1" applyBorder="1">
      <alignment/>
      <protection/>
    </xf>
    <xf numFmtId="0" fontId="43" fillId="0" borderId="3" xfId="135" applyFont="1" applyFill="1" applyBorder="1" applyAlignment="1">
      <alignment horizontal="center"/>
      <protection/>
    </xf>
    <xf numFmtId="3" fontId="43" fillId="0" borderId="31" xfId="135" applyNumberFormat="1" applyFont="1" applyFill="1" applyBorder="1" applyAlignment="1">
      <alignment horizontal="right" wrapText="1"/>
      <protection/>
    </xf>
    <xf numFmtId="0" fontId="43" fillId="0" borderId="0" xfId="135" applyFont="1" applyFill="1" applyBorder="1">
      <alignment/>
      <protection/>
    </xf>
    <xf numFmtId="0" fontId="43" fillId="0" borderId="22" xfId="135" applyFont="1" applyFill="1" applyBorder="1" applyAlignment="1">
      <alignment wrapText="1"/>
      <protection/>
    </xf>
    <xf numFmtId="0" fontId="43" fillId="0" borderId="23" xfId="135" applyFont="1" applyFill="1" applyBorder="1" applyAlignment="1">
      <alignment horizontal="center"/>
      <protection/>
    </xf>
    <xf numFmtId="3" fontId="43" fillId="0" borderId="23" xfId="135" applyNumberFormat="1" applyFont="1" applyFill="1" applyBorder="1" applyAlignment="1">
      <alignment horizontal="right" wrapText="1"/>
      <protection/>
    </xf>
    <xf numFmtId="3" fontId="43" fillId="0" borderId="24" xfId="135" applyNumberFormat="1" applyFont="1" applyFill="1" applyBorder="1" applyAlignment="1">
      <alignment horizontal="right" wrapText="1"/>
      <protection/>
    </xf>
    <xf numFmtId="0" fontId="36" fillId="0" borderId="25" xfId="135" applyFont="1" applyFill="1" applyBorder="1" applyAlignment="1">
      <alignment horizontal="center" vertical="top" wrapText="1"/>
      <protection/>
    </xf>
    <xf numFmtId="3" fontId="39" fillId="0" borderId="26" xfId="135" applyNumberFormat="1" applyFont="1" applyFill="1" applyBorder="1" applyAlignment="1">
      <alignment horizontal="right" wrapText="1"/>
      <protection/>
    </xf>
    <xf numFmtId="0" fontId="36" fillId="0" borderId="33" xfId="135" applyFont="1" applyFill="1" applyBorder="1">
      <alignment/>
      <protection/>
    </xf>
    <xf numFmtId="0" fontId="36" fillId="0" borderId="34" xfId="135" applyFont="1" applyFill="1" applyBorder="1" applyAlignment="1">
      <alignment horizontal="center"/>
      <protection/>
    </xf>
    <xf numFmtId="3" fontId="36" fillId="0" borderId="34" xfId="135" applyNumberFormat="1" applyFont="1" applyFill="1" applyBorder="1" applyAlignment="1">
      <alignment horizontal="right"/>
      <protection/>
    </xf>
    <xf numFmtId="3" fontId="36" fillId="0" borderId="47" xfId="135" applyNumberFormat="1" applyFont="1" applyFill="1" applyBorder="1" applyAlignment="1">
      <alignment horizontal="right"/>
      <protection/>
    </xf>
    <xf numFmtId="0" fontId="47" fillId="0" borderId="0" xfId="135" applyFont="1" applyFill="1" applyBorder="1">
      <alignment/>
      <protection/>
    </xf>
    <xf numFmtId="0" fontId="48" fillId="0" borderId="25" xfId="135" applyFont="1" applyFill="1" applyBorder="1" applyAlignment="1">
      <alignment wrapText="1"/>
      <protection/>
    </xf>
    <xf numFmtId="0" fontId="48" fillId="0" borderId="26" xfId="135" applyFont="1" applyFill="1" applyBorder="1" applyAlignment="1">
      <alignment horizontal="center" vertical="center"/>
      <protection/>
    </xf>
    <xf numFmtId="3" fontId="38" fillId="0" borderId="26" xfId="135" applyNumberFormat="1" applyFont="1" applyFill="1" applyBorder="1" applyAlignment="1">
      <alignment horizontal="right"/>
      <protection/>
    </xf>
    <xf numFmtId="3" fontId="38" fillId="0" borderId="27" xfId="135" applyNumberFormat="1" applyFont="1" applyFill="1" applyBorder="1" applyAlignment="1">
      <alignment horizontal="right"/>
      <protection/>
    </xf>
    <xf numFmtId="3" fontId="37" fillId="0" borderId="0" xfId="135" applyNumberFormat="1" applyFont="1" applyFill="1" applyAlignment="1">
      <alignment horizontal="center"/>
      <protection/>
    </xf>
    <xf numFmtId="0" fontId="37" fillId="0" borderId="0" xfId="135" applyFont="1" applyFill="1" applyBorder="1">
      <alignment/>
      <protection/>
    </xf>
    <xf numFmtId="0" fontId="49" fillId="0" borderId="19" xfId="135" applyFont="1" applyFill="1" applyBorder="1" applyAlignment="1">
      <alignment wrapText="1"/>
      <protection/>
    </xf>
    <xf numFmtId="0" fontId="49" fillId="0" borderId="18" xfId="135" applyFont="1" applyFill="1" applyBorder="1" applyAlignment="1">
      <alignment horizontal="center" vertical="center"/>
      <protection/>
    </xf>
    <xf numFmtId="3" fontId="37" fillId="0" borderId="18" xfId="135" applyNumberFormat="1" applyFont="1" applyFill="1" applyBorder="1" applyAlignment="1">
      <alignment horizontal="right"/>
      <protection/>
    </xf>
    <xf numFmtId="3" fontId="37" fillId="0" borderId="20" xfId="135" applyNumberFormat="1" applyFont="1" applyFill="1" applyBorder="1" applyAlignment="1">
      <alignment horizontal="right"/>
      <protection/>
    </xf>
    <xf numFmtId="0" fontId="49" fillId="0" borderId="40" xfId="135" applyFont="1" applyFill="1" applyBorder="1" applyAlignment="1">
      <alignment wrapText="1"/>
      <protection/>
    </xf>
    <xf numFmtId="0" fontId="49" fillId="0" borderId="57" xfId="135" applyFont="1" applyFill="1" applyBorder="1" applyAlignment="1">
      <alignment horizontal="center" vertical="center"/>
      <protection/>
    </xf>
    <xf numFmtId="3" fontId="37" fillId="0" borderId="57" xfId="135" applyNumberFormat="1" applyFont="1" applyFill="1" applyBorder="1" applyAlignment="1">
      <alignment horizontal="right"/>
      <protection/>
    </xf>
    <xf numFmtId="3" fontId="39" fillId="0" borderId="49" xfId="135" applyNumberFormat="1" applyFont="1" applyFill="1" applyBorder="1" applyAlignment="1">
      <alignment horizontal="right" wrapText="1"/>
      <protection/>
    </xf>
    <xf numFmtId="0" fontId="49" fillId="0" borderId="0" xfId="135" applyFont="1" applyFill="1" applyBorder="1" applyAlignment="1">
      <alignment wrapText="1"/>
      <protection/>
    </xf>
    <xf numFmtId="0" fontId="49" fillId="0" borderId="0" xfId="135" applyFont="1" applyFill="1" applyBorder="1" applyAlignment="1">
      <alignment horizontal="center" vertical="center"/>
      <protection/>
    </xf>
    <xf numFmtId="3" fontId="37" fillId="0" borderId="0" xfId="135" applyNumberFormat="1" applyFont="1" applyFill="1" applyBorder="1" applyAlignment="1">
      <alignment horizontal="right"/>
      <protection/>
    </xf>
    <xf numFmtId="3" fontId="39" fillId="0" borderId="0" xfId="135" applyNumberFormat="1" applyFont="1" applyFill="1" applyBorder="1" applyAlignment="1">
      <alignment horizontal="right" wrapText="1"/>
      <protection/>
    </xf>
    <xf numFmtId="0" fontId="34" fillId="0" borderId="0" xfId="135" applyNumberFormat="1" applyFont="1" applyFill="1" applyBorder="1" applyAlignment="1">
      <alignment horizontal="center"/>
      <protection/>
    </xf>
    <xf numFmtId="3" fontId="34" fillId="0" borderId="0" xfId="135" applyNumberFormat="1" applyFont="1" applyFill="1" applyBorder="1">
      <alignment/>
      <protection/>
    </xf>
    <xf numFmtId="0" fontId="34" fillId="0" borderId="0" xfId="135" applyFont="1" applyFill="1" applyBorder="1" applyAlignment="1">
      <alignment/>
      <protection/>
    </xf>
    <xf numFmtId="3" fontId="34" fillId="0" borderId="0" xfId="135" applyNumberFormat="1" applyFont="1" applyFill="1" applyBorder="1" applyAlignment="1">
      <alignment horizontal="left"/>
      <protection/>
    </xf>
    <xf numFmtId="0" fontId="34" fillId="0" borderId="0" xfId="135" applyFont="1" applyFill="1" applyBorder="1" applyAlignment="1">
      <alignment horizontal="left"/>
      <protection/>
    </xf>
    <xf numFmtId="3" fontId="34" fillId="0" borderId="0" xfId="135" applyNumberFormat="1" applyFont="1" applyFill="1" applyBorder="1" applyAlignment="1">
      <alignment horizontal="center"/>
      <protection/>
    </xf>
    <xf numFmtId="3" fontId="42" fillId="0" borderId="32" xfId="135" applyNumberFormat="1" applyFont="1" applyFill="1" applyBorder="1" applyAlignment="1">
      <alignment wrapText="1"/>
      <protection/>
    </xf>
    <xf numFmtId="0" fontId="25" fillId="0" borderId="0" xfId="136" applyFont="1" applyFill="1" applyBorder="1" applyAlignment="1">
      <alignment horizontal="left"/>
      <protection/>
    </xf>
    <xf numFmtId="49" fontId="25" fillId="24" borderId="0" xfId="136" applyNumberFormat="1" applyFont="1" applyFill="1" applyBorder="1" applyAlignment="1">
      <alignment horizontal="center" vertical="center" wrapText="1"/>
      <protection/>
    </xf>
    <xf numFmtId="3" fontId="27" fillId="0" borderId="0" xfId="136" applyNumberFormat="1" applyFont="1" applyFill="1" applyBorder="1" applyAlignment="1">
      <alignment horizontal="left"/>
      <protection/>
    </xf>
    <xf numFmtId="0" fontId="28" fillId="0" borderId="0" xfId="136" applyFont="1" applyFill="1" applyBorder="1" applyAlignment="1">
      <alignment horizontal="left"/>
      <protection/>
    </xf>
    <xf numFmtId="49" fontId="28" fillId="0" borderId="0" xfId="136" applyNumberFormat="1" applyFont="1" applyFill="1" applyBorder="1" applyAlignment="1">
      <alignment horizontal="center" vertical="center" wrapText="1"/>
      <protection/>
    </xf>
    <xf numFmtId="0" fontId="25" fillId="0" borderId="0" xfId="137" applyFont="1" applyFill="1" applyBorder="1" applyAlignment="1">
      <alignment horizontal="left"/>
      <protection/>
    </xf>
    <xf numFmtId="49" fontId="25" fillId="24" borderId="0" xfId="137" applyNumberFormat="1" applyFont="1" applyFill="1" applyBorder="1" applyAlignment="1">
      <alignment horizontal="center" vertical="center" wrapText="1"/>
      <protection/>
    </xf>
    <xf numFmtId="3" fontId="24" fillId="24" borderId="58" xfId="137" applyNumberFormat="1" applyFont="1" applyFill="1" applyBorder="1" applyAlignment="1">
      <alignment horizontal="left"/>
      <protection/>
    </xf>
    <xf numFmtId="3" fontId="24" fillId="24" borderId="0" xfId="137" applyNumberFormat="1" applyFont="1" applyFill="1" applyBorder="1" applyAlignment="1">
      <alignment horizontal="center"/>
      <protection/>
    </xf>
    <xf numFmtId="49" fontId="25" fillId="0" borderId="0" xfId="137" applyNumberFormat="1" applyFont="1" applyFill="1" applyBorder="1" applyAlignment="1">
      <alignment horizontal="center" vertical="center" wrapText="1"/>
      <protection/>
    </xf>
    <xf numFmtId="3" fontId="24" fillId="0" borderId="0" xfId="137" applyNumberFormat="1" applyFont="1" applyFill="1" applyBorder="1" applyAlignment="1">
      <alignment horizontal="left"/>
      <protection/>
    </xf>
    <xf numFmtId="3" fontId="24" fillId="0" borderId="59" xfId="137" applyNumberFormat="1" applyFont="1" applyFill="1" applyBorder="1" applyAlignment="1">
      <alignment horizontal="left"/>
      <protection/>
    </xf>
    <xf numFmtId="3" fontId="24" fillId="0" borderId="0" xfId="137" applyNumberFormat="1" applyFont="1" applyFill="1" applyBorder="1" applyAlignment="1">
      <alignment/>
      <protection/>
    </xf>
    <xf numFmtId="0" fontId="25" fillId="0" borderId="0" xfId="135" applyFont="1" applyFill="1" applyBorder="1" applyAlignment="1">
      <alignment horizontal="center"/>
      <protection/>
    </xf>
    <xf numFmtId="49" fontId="24" fillId="0" borderId="0" xfId="135" applyNumberFormat="1" applyFont="1" applyFill="1" applyBorder="1" applyAlignment="1">
      <alignment horizontal="center"/>
      <protection/>
    </xf>
    <xf numFmtId="0" fontId="36" fillId="0" borderId="32" xfId="135" applyFont="1" applyFill="1" applyBorder="1" applyAlignment="1">
      <alignment horizontal="center" vertical="center" wrapText="1"/>
      <protection/>
    </xf>
    <xf numFmtId="0" fontId="36" fillId="0" borderId="60" xfId="135" applyFont="1" applyFill="1" applyBorder="1" applyAlignment="1">
      <alignment horizontal="center" vertical="center" wrapText="1"/>
      <protection/>
    </xf>
    <xf numFmtId="0" fontId="34" fillId="0" borderId="0" xfId="135" applyNumberFormat="1" applyFont="1" applyFill="1" applyBorder="1" applyAlignment="1">
      <alignment horizontal="left"/>
      <protection/>
    </xf>
    <xf numFmtId="0" fontId="34" fillId="0" borderId="0" xfId="135" applyNumberFormat="1" applyFont="1" applyFill="1" applyBorder="1" applyAlignment="1">
      <alignment horizontal="center"/>
      <protection/>
    </xf>
  </cellXfs>
  <cellStyles count="139">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Good" xfId="105"/>
    <cellStyle name="Good 2" xfId="106"/>
    <cellStyle name="Good_Anexa 6 - Execuție bugetară-APRILIE  2016"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eading 5" xfId="116"/>
    <cellStyle name="Heading1 1" xfId="117"/>
    <cellStyle name="Input" xfId="118"/>
    <cellStyle name="Input 2" xfId="119"/>
    <cellStyle name="Input_Anexa 6 - Execuție bugetară-APRILIE  2016" xfId="120"/>
    <cellStyle name="Linked Cell" xfId="121"/>
    <cellStyle name="Linked Cell 2" xfId="122"/>
    <cellStyle name="Neutral" xfId="123"/>
    <cellStyle name="Neutral 2" xfId="124"/>
    <cellStyle name="Neutral_Anexa 6 - Execuție bugetară-APRILIE  2016" xfId="125"/>
    <cellStyle name="Normal 2" xfId="126"/>
    <cellStyle name="Normal 2 2" xfId="127"/>
    <cellStyle name="Normal 2 3" xfId="128"/>
    <cellStyle name="Normal 2_formulare_raportari lunare BS 04.2019" xfId="129"/>
    <cellStyle name="Normal 3" xfId="130"/>
    <cellStyle name="Normal 3 2" xfId="131"/>
    <cellStyle name="Normal 3_macheta" xfId="132"/>
    <cellStyle name="Normal 4" xfId="133"/>
    <cellStyle name="Normal 5" xfId="134"/>
    <cellStyle name="Normal_formulare_raportari lunare BS 04.2019" xfId="135"/>
    <cellStyle name="Normal_Raportari lunare Sistem Pensii_04_2019" xfId="136"/>
    <cellStyle name="Normal_Raportari_lunare_Sistem_Accidente_04_2019" xfId="137"/>
    <cellStyle name="Note" xfId="138"/>
    <cellStyle name="Note 2" xfId="139"/>
    <cellStyle name="Note_Anexa 6 - Execuție bugetară-APRILIE  2016" xfId="140"/>
    <cellStyle name="Output" xfId="141"/>
    <cellStyle name="Output 2" xfId="142"/>
    <cellStyle name="Output_Anexa 6 - Execuție bugetară-APRILIE  2016" xfId="143"/>
    <cellStyle name="Percent" xfId="144"/>
    <cellStyle name="Result 1" xfId="145"/>
    <cellStyle name="Result2 1" xfId="146"/>
    <cellStyle name="Title" xfId="147"/>
    <cellStyle name="Title 2" xfId="148"/>
    <cellStyle name="Total" xfId="149"/>
    <cellStyle name="Total 2" xfId="150"/>
    <cellStyle name="Warning Text" xfId="151"/>
    <cellStyle name="Warning Text 2" xfId="1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1466850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85875" cy="4667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4_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4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24"/>
  <sheetViews>
    <sheetView tabSelected="1" zoomScaleSheetLayoutView="120" workbookViewId="0" topLeftCell="A217">
      <selection activeCell="D256" sqref="D256"/>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ht="12.75">
      <c r="C7" s="6"/>
    </row>
    <row r="8" spans="1:8" ht="12.75">
      <c r="A8" s="7" t="s">
        <v>3</v>
      </c>
      <c r="B8" s="8" t="s">
        <v>4</v>
      </c>
      <c r="C8" s="9" t="s">
        <v>5</v>
      </c>
      <c r="D8" s="8" t="s">
        <v>6</v>
      </c>
      <c r="E8" s="7" t="s">
        <v>7</v>
      </c>
      <c r="F8" s="7" t="s">
        <v>8</v>
      </c>
      <c r="G8" s="10" t="s">
        <v>9</v>
      </c>
      <c r="H8" s="11"/>
    </row>
    <row r="9" spans="1:8" ht="12.75">
      <c r="A9" s="12">
        <v>1</v>
      </c>
      <c r="B9" s="13">
        <v>43559</v>
      </c>
      <c r="C9" s="14">
        <v>2077</v>
      </c>
      <c r="D9" s="12" t="s">
        <v>10</v>
      </c>
      <c r="E9" s="12" t="s">
        <v>11</v>
      </c>
      <c r="F9" s="15">
        <v>6227538</v>
      </c>
      <c r="G9" s="16" t="s">
        <v>12</v>
      </c>
      <c r="H9" s="17"/>
    </row>
    <row r="10" spans="1:8" ht="12.75">
      <c r="A10" s="12">
        <v>2</v>
      </c>
      <c r="B10" s="13">
        <v>43560</v>
      </c>
      <c r="C10" s="14">
        <v>2078</v>
      </c>
      <c r="D10" s="12" t="s">
        <v>10</v>
      </c>
      <c r="E10" s="12" t="s">
        <v>13</v>
      </c>
      <c r="F10" s="18">
        <v>2878881</v>
      </c>
      <c r="G10" s="16" t="s">
        <v>12</v>
      </c>
      <c r="H10" s="17"/>
    </row>
    <row r="11" spans="1:8" ht="12.75">
      <c r="A11" s="12">
        <v>3</v>
      </c>
      <c r="B11" s="13">
        <v>43560</v>
      </c>
      <c r="C11" s="14">
        <v>2079</v>
      </c>
      <c r="D11" s="12" t="s">
        <v>10</v>
      </c>
      <c r="E11" s="12" t="s">
        <v>14</v>
      </c>
      <c r="F11" s="18">
        <v>57534</v>
      </c>
      <c r="G11" s="16" t="s">
        <v>15</v>
      </c>
      <c r="H11" s="17"/>
    </row>
    <row r="12" spans="1:8" ht="12.75">
      <c r="A12" s="12">
        <v>4</v>
      </c>
      <c r="B12" s="13">
        <v>43560</v>
      </c>
      <c r="C12" s="14">
        <v>2080</v>
      </c>
      <c r="D12" s="12" t="s">
        <v>10</v>
      </c>
      <c r="E12" s="12" t="s">
        <v>14</v>
      </c>
      <c r="F12" s="18">
        <v>26056449</v>
      </c>
      <c r="G12" s="16" t="s">
        <v>16</v>
      </c>
      <c r="H12" s="17"/>
    </row>
    <row r="13" spans="1:8" ht="12.75">
      <c r="A13" s="12">
        <v>5</v>
      </c>
      <c r="B13" s="13">
        <v>43560</v>
      </c>
      <c r="C13" s="14">
        <v>2081</v>
      </c>
      <c r="D13" s="12" t="s">
        <v>10</v>
      </c>
      <c r="E13" s="12" t="s">
        <v>17</v>
      </c>
      <c r="F13" s="18">
        <v>33353</v>
      </c>
      <c r="G13" s="16" t="s">
        <v>16</v>
      </c>
      <c r="H13" s="17"/>
    </row>
    <row r="14" spans="1:8" ht="12.75">
      <c r="A14" s="12">
        <v>6</v>
      </c>
      <c r="B14" s="13">
        <v>43560</v>
      </c>
      <c r="C14" s="14">
        <v>2082</v>
      </c>
      <c r="D14" s="12" t="s">
        <v>10</v>
      </c>
      <c r="E14" s="12" t="s">
        <v>18</v>
      </c>
      <c r="F14" s="18">
        <v>366.88</v>
      </c>
      <c r="G14" s="16" t="s">
        <v>16</v>
      </c>
      <c r="H14" s="17"/>
    </row>
    <row r="15" spans="1:8" ht="12.75">
      <c r="A15" s="12">
        <v>7</v>
      </c>
      <c r="B15" s="13">
        <v>43560</v>
      </c>
      <c r="C15" s="14">
        <v>2083</v>
      </c>
      <c r="D15" s="19" t="s">
        <v>19</v>
      </c>
      <c r="E15" s="12" t="s">
        <v>20</v>
      </c>
      <c r="F15" s="18">
        <v>1100.55</v>
      </c>
      <c r="G15" s="16" t="s">
        <v>16</v>
      </c>
      <c r="H15" s="17"/>
    </row>
    <row r="16" spans="1:8" ht="12.75">
      <c r="A16" s="12">
        <v>8</v>
      </c>
      <c r="B16" s="13">
        <v>43560</v>
      </c>
      <c r="C16" s="14">
        <v>2084</v>
      </c>
      <c r="D16" s="12" t="s">
        <v>21</v>
      </c>
      <c r="E16" s="12" t="s">
        <v>22</v>
      </c>
      <c r="F16" s="18">
        <v>779.29</v>
      </c>
      <c r="G16" s="16" t="s">
        <v>16</v>
      </c>
      <c r="H16" s="17"/>
    </row>
    <row r="17" spans="1:8" ht="12.75">
      <c r="A17" s="12">
        <v>9</v>
      </c>
      <c r="B17" s="13">
        <v>43560</v>
      </c>
      <c r="C17" s="14">
        <v>2085</v>
      </c>
      <c r="D17" s="12" t="s">
        <v>23</v>
      </c>
      <c r="E17" s="12" t="s">
        <v>20</v>
      </c>
      <c r="F17" s="18">
        <v>3371.1</v>
      </c>
      <c r="G17" s="16" t="s">
        <v>16</v>
      </c>
      <c r="H17" s="17"/>
    </row>
    <row r="18" spans="1:8" ht="14.25" customHeight="1">
      <c r="A18" s="12">
        <v>10</v>
      </c>
      <c r="B18" s="13">
        <v>43560</v>
      </c>
      <c r="C18" s="14">
        <v>2086</v>
      </c>
      <c r="D18" s="12" t="s">
        <v>24</v>
      </c>
      <c r="E18" s="12" t="s">
        <v>20</v>
      </c>
      <c r="F18" s="18">
        <v>1199.52</v>
      </c>
      <c r="G18" s="16" t="s">
        <v>16</v>
      </c>
      <c r="H18" s="17"/>
    </row>
    <row r="19" spans="1:8" ht="12.75">
      <c r="A19" s="12">
        <v>11</v>
      </c>
      <c r="B19" s="13">
        <v>43560</v>
      </c>
      <c r="C19" s="14">
        <v>2087</v>
      </c>
      <c r="D19" s="12" t="s">
        <v>25</v>
      </c>
      <c r="E19" s="12" t="s">
        <v>26</v>
      </c>
      <c r="F19" s="18">
        <v>170.68</v>
      </c>
      <c r="G19" s="16" t="s">
        <v>16</v>
      </c>
      <c r="H19" s="17"/>
    </row>
    <row r="20" spans="1:8" ht="12.75">
      <c r="A20" s="12">
        <v>12</v>
      </c>
      <c r="B20" s="13">
        <v>43560</v>
      </c>
      <c r="C20" s="14">
        <v>2088</v>
      </c>
      <c r="D20" s="12" t="s">
        <v>21</v>
      </c>
      <c r="E20" s="12" t="s">
        <v>22</v>
      </c>
      <c r="F20" s="18">
        <v>16</v>
      </c>
      <c r="G20" s="16" t="s">
        <v>15</v>
      </c>
      <c r="H20" s="17"/>
    </row>
    <row r="21" spans="1:8" ht="12.75">
      <c r="A21" s="12">
        <v>13</v>
      </c>
      <c r="B21" s="13">
        <v>43560</v>
      </c>
      <c r="C21" s="14">
        <v>2089</v>
      </c>
      <c r="D21" s="19" t="s">
        <v>19</v>
      </c>
      <c r="E21" s="12" t="s">
        <v>20</v>
      </c>
      <c r="F21" s="18">
        <v>24</v>
      </c>
      <c r="G21" s="16" t="s">
        <v>15</v>
      </c>
      <c r="H21" s="17"/>
    </row>
    <row r="22" spans="1:8" ht="12.75">
      <c r="A22" s="12">
        <v>14</v>
      </c>
      <c r="B22" s="13">
        <v>43562</v>
      </c>
      <c r="C22" s="14">
        <v>2090</v>
      </c>
      <c r="D22" s="12" t="s">
        <v>10</v>
      </c>
      <c r="E22" s="12" t="s">
        <v>27</v>
      </c>
      <c r="F22" s="18">
        <v>1425493</v>
      </c>
      <c r="G22" s="16" t="s">
        <v>12</v>
      </c>
      <c r="H22" s="17"/>
    </row>
    <row r="23" spans="1:8" ht="12.75">
      <c r="A23" s="12">
        <v>15</v>
      </c>
      <c r="B23" s="13">
        <v>43562</v>
      </c>
      <c r="C23" s="14">
        <v>2091</v>
      </c>
      <c r="D23" s="12" t="s">
        <v>10</v>
      </c>
      <c r="E23" s="12" t="s">
        <v>28</v>
      </c>
      <c r="F23" s="18">
        <v>665446</v>
      </c>
      <c r="G23" s="16" t="s">
        <v>12</v>
      </c>
      <c r="H23" s="17"/>
    </row>
    <row r="24" spans="1:8" ht="12.75">
      <c r="A24" s="12">
        <v>16</v>
      </c>
      <c r="B24" s="13">
        <v>43562</v>
      </c>
      <c r="C24" s="14">
        <v>2092</v>
      </c>
      <c r="D24" s="12" t="s">
        <v>10</v>
      </c>
      <c r="E24" s="12" t="s">
        <v>29</v>
      </c>
      <c r="F24" s="18">
        <v>533968</v>
      </c>
      <c r="G24" s="16" t="s">
        <v>12</v>
      </c>
      <c r="H24" s="17"/>
    </row>
    <row r="25" spans="1:8" ht="12.75">
      <c r="A25" s="12">
        <v>17</v>
      </c>
      <c r="B25" s="13">
        <v>43564</v>
      </c>
      <c r="C25" s="14">
        <v>2093</v>
      </c>
      <c r="D25" s="12" t="s">
        <v>10</v>
      </c>
      <c r="E25" s="12" t="s">
        <v>30</v>
      </c>
      <c r="F25" s="18">
        <v>13246</v>
      </c>
      <c r="G25" s="16" t="s">
        <v>15</v>
      </c>
      <c r="H25" s="17"/>
    </row>
    <row r="26" spans="1:8" ht="12.75">
      <c r="A26" s="12">
        <v>18</v>
      </c>
      <c r="B26" s="13">
        <v>43564</v>
      </c>
      <c r="C26" s="14">
        <v>2094</v>
      </c>
      <c r="D26" s="12" t="s">
        <v>10</v>
      </c>
      <c r="E26" s="12" t="s">
        <v>30</v>
      </c>
      <c r="F26" s="18">
        <v>6263995</v>
      </c>
      <c r="G26" s="16" t="s">
        <v>16</v>
      </c>
      <c r="H26" s="17"/>
    </row>
    <row r="27" spans="1:8" ht="12.75">
      <c r="A27" s="12">
        <v>19</v>
      </c>
      <c r="B27" s="13">
        <v>43564</v>
      </c>
      <c r="C27" s="14">
        <v>2095</v>
      </c>
      <c r="D27" s="12" t="s">
        <v>10</v>
      </c>
      <c r="E27" s="12" t="s">
        <v>31</v>
      </c>
      <c r="F27" s="18">
        <v>6199014</v>
      </c>
      <c r="G27" s="16" t="s">
        <v>16</v>
      </c>
      <c r="H27" s="17"/>
    </row>
    <row r="28" spans="1:8" ht="12.75">
      <c r="A28" s="12">
        <v>20</v>
      </c>
      <c r="B28" s="13">
        <v>43564</v>
      </c>
      <c r="C28" s="14">
        <v>2096</v>
      </c>
      <c r="D28" s="12" t="s">
        <v>10</v>
      </c>
      <c r="E28" s="12" t="s">
        <v>32</v>
      </c>
      <c r="F28" s="18">
        <v>23392</v>
      </c>
      <c r="G28" s="16" t="s">
        <v>16</v>
      </c>
      <c r="H28" s="17"/>
    </row>
    <row r="29" spans="1:8" ht="12.75">
      <c r="A29" s="12">
        <v>21</v>
      </c>
      <c r="B29" s="13">
        <v>43564</v>
      </c>
      <c r="C29" s="14">
        <v>2097</v>
      </c>
      <c r="D29" s="12" t="s">
        <v>10</v>
      </c>
      <c r="E29" s="12" t="s">
        <v>31</v>
      </c>
      <c r="F29" s="18">
        <v>2259</v>
      </c>
      <c r="G29" s="16" t="s">
        <v>12</v>
      </c>
      <c r="H29" s="17"/>
    </row>
    <row r="30" spans="1:8" ht="12.75">
      <c r="A30" s="12">
        <v>22</v>
      </c>
      <c r="B30" s="13">
        <v>43564</v>
      </c>
      <c r="C30" s="14">
        <v>2098</v>
      </c>
      <c r="D30" s="12" t="s">
        <v>10</v>
      </c>
      <c r="E30" s="12" t="s">
        <v>31</v>
      </c>
      <c r="F30" s="18">
        <v>246085</v>
      </c>
      <c r="G30" s="16" t="s">
        <v>12</v>
      </c>
      <c r="H30" s="17"/>
    </row>
    <row r="31" spans="1:8" ht="12.75">
      <c r="A31" s="12">
        <v>23</v>
      </c>
      <c r="B31" s="13">
        <v>43564</v>
      </c>
      <c r="C31" s="14">
        <v>2099</v>
      </c>
      <c r="D31" s="12" t="s">
        <v>10</v>
      </c>
      <c r="E31" s="12" t="s">
        <v>33</v>
      </c>
      <c r="F31" s="18">
        <v>85629</v>
      </c>
      <c r="G31" s="16" t="s">
        <v>12</v>
      </c>
      <c r="H31" s="17"/>
    </row>
    <row r="32" spans="1:8" ht="12.75">
      <c r="A32" s="12">
        <v>24</v>
      </c>
      <c r="B32" s="13">
        <v>43564</v>
      </c>
      <c r="C32" s="14">
        <v>2100</v>
      </c>
      <c r="D32" s="12" t="s">
        <v>10</v>
      </c>
      <c r="E32" s="12" t="s">
        <v>34</v>
      </c>
      <c r="F32" s="18">
        <v>39584</v>
      </c>
      <c r="G32" s="16" t="s">
        <v>12</v>
      </c>
      <c r="H32" s="17"/>
    </row>
    <row r="33" spans="1:8" ht="12.75">
      <c r="A33" s="12">
        <v>25</v>
      </c>
      <c r="B33" s="13">
        <v>43564</v>
      </c>
      <c r="C33" s="14">
        <v>2101</v>
      </c>
      <c r="D33" s="12" t="s">
        <v>10</v>
      </c>
      <c r="E33" s="12" t="s">
        <v>35</v>
      </c>
      <c r="F33" s="18">
        <v>11894</v>
      </c>
      <c r="G33" s="16" t="s">
        <v>12</v>
      </c>
      <c r="H33" s="17"/>
    </row>
    <row r="34" spans="1:8" ht="12.75">
      <c r="A34" s="12">
        <v>26</v>
      </c>
      <c r="B34" s="13">
        <v>43564</v>
      </c>
      <c r="C34" s="14">
        <v>2102</v>
      </c>
      <c r="D34" s="12" t="s">
        <v>10</v>
      </c>
      <c r="E34" s="12" t="s">
        <v>36</v>
      </c>
      <c r="F34" s="18">
        <v>791</v>
      </c>
      <c r="G34" s="16" t="s">
        <v>15</v>
      </c>
      <c r="H34" s="17"/>
    </row>
    <row r="35" spans="1:8" ht="12.75">
      <c r="A35" s="12">
        <v>27</v>
      </c>
      <c r="B35" s="13">
        <v>43564</v>
      </c>
      <c r="C35" s="14">
        <v>2103</v>
      </c>
      <c r="D35" s="12" t="s">
        <v>10</v>
      </c>
      <c r="E35" s="12" t="s">
        <v>36</v>
      </c>
      <c r="F35" s="18">
        <v>358276</v>
      </c>
      <c r="G35" s="16" t="s">
        <v>16</v>
      </c>
      <c r="H35" s="17"/>
    </row>
    <row r="36" spans="1:8" ht="12.75">
      <c r="A36" s="12">
        <v>28</v>
      </c>
      <c r="B36" s="13">
        <v>43564</v>
      </c>
      <c r="C36" s="14">
        <v>2104</v>
      </c>
      <c r="D36" s="12" t="s">
        <v>10</v>
      </c>
      <c r="E36" s="12" t="s">
        <v>17</v>
      </c>
      <c r="F36" s="18">
        <v>8991</v>
      </c>
      <c r="G36" s="16" t="s">
        <v>16</v>
      </c>
      <c r="H36" s="17"/>
    </row>
    <row r="37" spans="1:8" ht="12.75">
      <c r="A37" s="12">
        <v>29</v>
      </c>
      <c r="B37" s="13">
        <v>43564</v>
      </c>
      <c r="C37" s="14">
        <v>2105</v>
      </c>
      <c r="D37" s="12" t="s">
        <v>10</v>
      </c>
      <c r="E37" s="12" t="s">
        <v>18</v>
      </c>
      <c r="F37" s="18">
        <v>98.79</v>
      </c>
      <c r="G37" s="16" t="s">
        <v>16</v>
      </c>
      <c r="H37" s="17"/>
    </row>
    <row r="38" spans="1:8" ht="12.75">
      <c r="A38" s="12">
        <v>30</v>
      </c>
      <c r="B38" s="13">
        <v>43564</v>
      </c>
      <c r="C38" s="14">
        <v>2106</v>
      </c>
      <c r="D38" s="12" t="s">
        <v>10</v>
      </c>
      <c r="E38" s="12" t="s">
        <v>18</v>
      </c>
      <c r="F38" s="18">
        <v>370.59</v>
      </c>
      <c r="G38" s="16" t="s">
        <v>16</v>
      </c>
      <c r="H38" s="17"/>
    </row>
    <row r="39" spans="1:8" ht="12.75">
      <c r="A39" s="12">
        <v>31</v>
      </c>
      <c r="B39" s="13">
        <v>43564</v>
      </c>
      <c r="C39" s="14">
        <v>2107</v>
      </c>
      <c r="D39" s="12" t="s">
        <v>10</v>
      </c>
      <c r="E39" s="12" t="s">
        <v>37</v>
      </c>
      <c r="F39" s="18">
        <v>25366</v>
      </c>
      <c r="G39" s="16" t="s">
        <v>16</v>
      </c>
      <c r="H39" s="17"/>
    </row>
    <row r="40" spans="1:8" ht="12.75">
      <c r="A40" s="12">
        <v>32</v>
      </c>
      <c r="B40" s="13">
        <v>43564</v>
      </c>
      <c r="C40" s="14">
        <v>2108</v>
      </c>
      <c r="D40" s="12" t="s">
        <v>10</v>
      </c>
      <c r="E40" s="12" t="s">
        <v>38</v>
      </c>
      <c r="F40" s="18">
        <v>8324</v>
      </c>
      <c r="G40" s="16" t="s">
        <v>16</v>
      </c>
      <c r="H40" s="17"/>
    </row>
    <row r="41" spans="1:8" ht="12.75">
      <c r="A41" s="12">
        <v>33</v>
      </c>
      <c r="B41" s="13">
        <v>43564</v>
      </c>
      <c r="C41" s="14">
        <v>2109</v>
      </c>
      <c r="D41" s="12" t="s">
        <v>10</v>
      </c>
      <c r="E41" s="19" t="s">
        <v>39</v>
      </c>
      <c r="F41" s="18">
        <v>17159</v>
      </c>
      <c r="G41" s="16" t="s">
        <v>16</v>
      </c>
      <c r="H41" s="17"/>
    </row>
    <row r="42" spans="1:8" ht="12.75">
      <c r="A42" s="12">
        <v>34</v>
      </c>
      <c r="B42" s="13">
        <v>43564</v>
      </c>
      <c r="C42" s="14">
        <v>2110</v>
      </c>
      <c r="D42" s="12" t="s">
        <v>40</v>
      </c>
      <c r="E42" s="12" t="s">
        <v>41</v>
      </c>
      <c r="F42" s="18">
        <v>3015</v>
      </c>
      <c r="G42" s="16" t="s">
        <v>12</v>
      </c>
      <c r="H42" s="17"/>
    </row>
    <row r="43" spans="1:8" ht="12.75">
      <c r="A43" s="12">
        <v>35</v>
      </c>
      <c r="B43" s="13">
        <v>43564</v>
      </c>
      <c r="C43" s="14">
        <v>2111</v>
      </c>
      <c r="D43" s="12" t="s">
        <v>40</v>
      </c>
      <c r="E43" s="12" t="s">
        <v>42</v>
      </c>
      <c r="F43" s="18">
        <v>2427</v>
      </c>
      <c r="G43" s="16" t="s">
        <v>12</v>
      </c>
      <c r="H43" s="11"/>
    </row>
    <row r="44" spans="1:8" ht="12.75">
      <c r="A44" s="12">
        <v>36</v>
      </c>
      <c r="B44" s="13">
        <v>43564</v>
      </c>
      <c r="C44" s="14">
        <v>2112</v>
      </c>
      <c r="D44" s="12" t="s">
        <v>40</v>
      </c>
      <c r="E44" s="12" t="s">
        <v>43</v>
      </c>
      <c r="F44" s="18">
        <v>572</v>
      </c>
      <c r="G44" s="16" t="s">
        <v>12</v>
      </c>
      <c r="H44" s="11"/>
    </row>
    <row r="45" spans="1:8" ht="12.75">
      <c r="A45" s="12">
        <v>37</v>
      </c>
      <c r="B45" s="13">
        <v>43564</v>
      </c>
      <c r="C45" s="14">
        <v>2113</v>
      </c>
      <c r="D45" s="12" t="s">
        <v>44</v>
      </c>
      <c r="E45" s="12" t="s">
        <v>45</v>
      </c>
      <c r="F45" s="18">
        <v>2922</v>
      </c>
      <c r="G45" s="16" t="s">
        <v>16</v>
      </c>
      <c r="H45" s="11"/>
    </row>
    <row r="46" spans="1:8" ht="12.75">
      <c r="A46" s="12">
        <v>38</v>
      </c>
      <c r="B46" s="13">
        <v>43564</v>
      </c>
      <c r="C46" s="14">
        <v>2114</v>
      </c>
      <c r="D46" s="12" t="s">
        <v>46</v>
      </c>
      <c r="E46" s="12" t="s">
        <v>45</v>
      </c>
      <c r="F46" s="18">
        <v>2346</v>
      </c>
      <c r="G46" s="16" t="s">
        <v>16</v>
      </c>
      <c r="H46" s="11"/>
    </row>
    <row r="47" spans="1:8" ht="12.75">
      <c r="A47" s="12">
        <v>39</v>
      </c>
      <c r="B47" s="13">
        <v>43564</v>
      </c>
      <c r="C47" s="14">
        <v>2115</v>
      </c>
      <c r="D47" s="12" t="s">
        <v>47</v>
      </c>
      <c r="E47" s="12" t="s">
        <v>45</v>
      </c>
      <c r="F47" s="18">
        <v>5070</v>
      </c>
      <c r="G47" s="16" t="s">
        <v>16</v>
      </c>
      <c r="H47" s="11"/>
    </row>
    <row r="48" spans="1:8" ht="12.75">
      <c r="A48" s="12">
        <v>40</v>
      </c>
      <c r="B48" s="13">
        <v>43564</v>
      </c>
      <c r="C48" s="14">
        <v>2116</v>
      </c>
      <c r="D48" s="19" t="s">
        <v>48</v>
      </c>
      <c r="E48" s="12" t="s">
        <v>49</v>
      </c>
      <c r="F48" s="18">
        <v>186.83</v>
      </c>
      <c r="G48" s="16" t="s">
        <v>15</v>
      </c>
      <c r="H48" s="11"/>
    </row>
    <row r="49" spans="1:8" ht="12.75">
      <c r="A49" s="12">
        <v>41</v>
      </c>
      <c r="B49" s="13">
        <v>43564</v>
      </c>
      <c r="C49" s="14">
        <v>2117</v>
      </c>
      <c r="D49" s="19" t="s">
        <v>48</v>
      </c>
      <c r="E49" s="12" t="s">
        <v>49</v>
      </c>
      <c r="F49" s="18">
        <v>902.4</v>
      </c>
      <c r="G49" s="16" t="s">
        <v>15</v>
      </c>
      <c r="H49" s="11"/>
    </row>
    <row r="50" spans="1:8" ht="12.75">
      <c r="A50" s="12">
        <v>42</v>
      </c>
      <c r="B50" s="13">
        <v>43564</v>
      </c>
      <c r="C50" s="14">
        <v>2118</v>
      </c>
      <c r="D50" s="19" t="s">
        <v>48</v>
      </c>
      <c r="E50" s="12" t="s">
        <v>49</v>
      </c>
      <c r="F50" s="18">
        <v>28053.74</v>
      </c>
      <c r="G50" s="16" t="s">
        <v>15</v>
      </c>
      <c r="H50" s="11"/>
    </row>
    <row r="51" spans="1:8" ht="12.75">
      <c r="A51" s="12">
        <v>43</v>
      </c>
      <c r="B51" s="13">
        <v>43564</v>
      </c>
      <c r="C51" s="14">
        <v>2119</v>
      </c>
      <c r="D51" s="12" t="s">
        <v>10</v>
      </c>
      <c r="E51" s="12" t="s">
        <v>18</v>
      </c>
      <c r="F51" s="18">
        <v>34.72</v>
      </c>
      <c r="G51" s="16" t="s">
        <v>16</v>
      </c>
      <c r="H51" s="11"/>
    </row>
    <row r="52" spans="1:8" ht="12.75">
      <c r="A52" s="12">
        <v>44</v>
      </c>
      <c r="B52" s="13">
        <v>43564</v>
      </c>
      <c r="C52" s="14">
        <v>2120</v>
      </c>
      <c r="D52" s="12" t="s">
        <v>10</v>
      </c>
      <c r="E52" s="12" t="s">
        <v>37</v>
      </c>
      <c r="F52" s="18">
        <v>5489</v>
      </c>
      <c r="G52" s="16" t="s">
        <v>16</v>
      </c>
      <c r="H52" s="11"/>
    </row>
    <row r="53" spans="1:8" ht="12.75">
      <c r="A53" s="12">
        <v>45</v>
      </c>
      <c r="B53" s="13">
        <v>43564</v>
      </c>
      <c r="C53" s="14">
        <v>2121</v>
      </c>
      <c r="D53" s="12" t="s">
        <v>10</v>
      </c>
      <c r="E53" s="12" t="s">
        <v>37</v>
      </c>
      <c r="F53" s="18">
        <v>3156</v>
      </c>
      <c r="G53" s="16" t="s">
        <v>16</v>
      </c>
      <c r="H53" s="11"/>
    </row>
    <row r="54" spans="1:8" ht="12.75">
      <c r="A54" s="12">
        <v>46</v>
      </c>
      <c r="B54" s="13">
        <v>43564</v>
      </c>
      <c r="C54" s="14">
        <v>2122</v>
      </c>
      <c r="D54" s="12" t="s">
        <v>10</v>
      </c>
      <c r="E54" s="12" t="s">
        <v>18</v>
      </c>
      <c r="F54" s="18">
        <v>60.38</v>
      </c>
      <c r="G54" s="16" t="s">
        <v>16</v>
      </c>
      <c r="H54" s="11"/>
    </row>
    <row r="55" spans="1:8" ht="12.75">
      <c r="A55" s="12">
        <v>47</v>
      </c>
      <c r="B55" s="13">
        <v>43566</v>
      </c>
      <c r="C55" s="14" t="s">
        <v>50</v>
      </c>
      <c r="D55" s="12" t="s">
        <v>51</v>
      </c>
      <c r="E55" s="12" t="s">
        <v>52</v>
      </c>
      <c r="F55" s="18">
        <v>65539600</v>
      </c>
      <c r="G55" s="16" t="s">
        <v>16</v>
      </c>
      <c r="H55" s="11"/>
    </row>
    <row r="56" spans="1:8" ht="12.75">
      <c r="A56" s="12">
        <v>48</v>
      </c>
      <c r="B56" s="13">
        <v>43566</v>
      </c>
      <c r="C56" s="14" t="s">
        <v>53</v>
      </c>
      <c r="D56" s="12" t="s">
        <v>44</v>
      </c>
      <c r="E56" s="12" t="s">
        <v>54</v>
      </c>
      <c r="F56" s="18">
        <v>2308</v>
      </c>
      <c r="G56" s="16" t="s">
        <v>12</v>
      </c>
      <c r="H56" s="11"/>
    </row>
    <row r="57" spans="1:8" ht="12.75">
      <c r="A57" s="12">
        <v>49</v>
      </c>
      <c r="B57" s="13">
        <v>43566</v>
      </c>
      <c r="C57" s="14">
        <v>2165</v>
      </c>
      <c r="D57" s="12" t="s">
        <v>10</v>
      </c>
      <c r="E57" s="12" t="s">
        <v>55</v>
      </c>
      <c r="F57" s="18">
        <v>1094</v>
      </c>
      <c r="G57" s="16" t="s">
        <v>12</v>
      </c>
      <c r="H57" s="11"/>
    </row>
    <row r="58" spans="1:8" ht="12.75">
      <c r="A58" s="12">
        <v>50</v>
      </c>
      <c r="B58" s="13">
        <v>43566</v>
      </c>
      <c r="C58" s="14">
        <v>2166</v>
      </c>
      <c r="D58" s="12" t="s">
        <v>10</v>
      </c>
      <c r="E58" s="12" t="s">
        <v>18</v>
      </c>
      <c r="F58" s="18">
        <v>12.03</v>
      </c>
      <c r="G58" s="16" t="s">
        <v>12</v>
      </c>
      <c r="H58" s="11"/>
    </row>
    <row r="59" spans="1:8" ht="12.75">
      <c r="A59" s="12">
        <v>51</v>
      </c>
      <c r="B59" s="13">
        <v>43566</v>
      </c>
      <c r="C59" s="14">
        <v>2167</v>
      </c>
      <c r="D59" s="12" t="s">
        <v>44</v>
      </c>
      <c r="E59" s="12" t="s">
        <v>56</v>
      </c>
      <c r="F59" s="18">
        <v>1425</v>
      </c>
      <c r="G59" s="16" t="s">
        <v>15</v>
      </c>
      <c r="H59" s="11"/>
    </row>
    <row r="60" spans="1:8" ht="12.75">
      <c r="A60" s="12">
        <v>52</v>
      </c>
      <c r="B60" s="13">
        <v>43566</v>
      </c>
      <c r="C60" s="14">
        <v>2168</v>
      </c>
      <c r="D60" s="12" t="s">
        <v>57</v>
      </c>
      <c r="E60" s="12" t="s">
        <v>56</v>
      </c>
      <c r="F60" s="18">
        <v>2990</v>
      </c>
      <c r="G60" s="16" t="s">
        <v>15</v>
      </c>
      <c r="H60" s="11"/>
    </row>
    <row r="61" spans="1:8" ht="12.75">
      <c r="A61" s="12">
        <v>53</v>
      </c>
      <c r="B61" s="13">
        <v>43566</v>
      </c>
      <c r="C61" s="14">
        <v>2169</v>
      </c>
      <c r="D61" s="12" t="s">
        <v>58</v>
      </c>
      <c r="E61" s="12" t="s">
        <v>56</v>
      </c>
      <c r="F61" s="18">
        <v>4082</v>
      </c>
      <c r="G61" s="16" t="s">
        <v>15</v>
      </c>
      <c r="H61" s="11"/>
    </row>
    <row r="62" spans="1:8" ht="12.75">
      <c r="A62" s="12">
        <v>54</v>
      </c>
      <c r="B62" s="13">
        <v>43566</v>
      </c>
      <c r="C62" s="14">
        <v>2170</v>
      </c>
      <c r="D62" s="12" t="s">
        <v>59</v>
      </c>
      <c r="E62" s="12" t="s">
        <v>56</v>
      </c>
      <c r="F62" s="18">
        <v>591</v>
      </c>
      <c r="G62" s="16" t="s">
        <v>15</v>
      </c>
      <c r="H62" s="11"/>
    </row>
    <row r="63" spans="1:8" ht="12.75">
      <c r="A63" s="12">
        <v>55</v>
      </c>
      <c r="B63" s="13">
        <v>43567</v>
      </c>
      <c r="C63" s="14">
        <v>2171</v>
      </c>
      <c r="D63" s="12" t="s">
        <v>60</v>
      </c>
      <c r="E63" s="12" t="s">
        <v>61</v>
      </c>
      <c r="F63" s="18">
        <v>3264</v>
      </c>
      <c r="G63" s="16" t="s">
        <v>15</v>
      </c>
      <c r="H63" s="11"/>
    </row>
    <row r="64" spans="1:8" ht="12.75">
      <c r="A64" s="12">
        <v>56</v>
      </c>
      <c r="B64" s="13">
        <v>43567</v>
      </c>
      <c r="C64" s="14">
        <v>2172</v>
      </c>
      <c r="D64" s="12" t="s">
        <v>60</v>
      </c>
      <c r="E64" s="12" t="s">
        <v>61</v>
      </c>
      <c r="F64" s="18">
        <v>3140</v>
      </c>
      <c r="G64" s="16" t="s">
        <v>15</v>
      </c>
      <c r="H64" s="11"/>
    </row>
    <row r="65" spans="1:8" ht="12.75">
      <c r="A65" s="12">
        <v>57</v>
      </c>
      <c r="B65" s="13">
        <v>43567</v>
      </c>
      <c r="C65" s="14">
        <v>2173</v>
      </c>
      <c r="D65" s="12" t="s">
        <v>60</v>
      </c>
      <c r="E65" s="12" t="s">
        <v>62</v>
      </c>
      <c r="F65" s="18">
        <v>644</v>
      </c>
      <c r="G65" s="16" t="s">
        <v>15</v>
      </c>
      <c r="H65" s="11"/>
    </row>
    <row r="66" spans="1:8" ht="12.75">
      <c r="A66" s="12">
        <v>58</v>
      </c>
      <c r="B66" s="13">
        <v>43567</v>
      </c>
      <c r="C66" s="14">
        <v>2174</v>
      </c>
      <c r="D66" s="12" t="s">
        <v>60</v>
      </c>
      <c r="E66" s="12" t="s">
        <v>62</v>
      </c>
      <c r="F66" s="18">
        <v>859</v>
      </c>
      <c r="G66" s="16" t="s">
        <v>15</v>
      </c>
      <c r="H66" s="11"/>
    </row>
    <row r="67" spans="1:8" ht="12.75">
      <c r="A67" s="12">
        <v>59</v>
      </c>
      <c r="B67" s="13">
        <v>43567</v>
      </c>
      <c r="C67" s="14">
        <v>2175</v>
      </c>
      <c r="D67" s="12" t="s">
        <v>60</v>
      </c>
      <c r="E67" s="12" t="s">
        <v>63</v>
      </c>
      <c r="F67" s="18">
        <v>248</v>
      </c>
      <c r="G67" s="16" t="s">
        <v>15</v>
      </c>
      <c r="H67" s="11"/>
    </row>
    <row r="68" spans="1:8" ht="12.75">
      <c r="A68" s="12">
        <v>60</v>
      </c>
      <c r="B68" s="13">
        <v>43567</v>
      </c>
      <c r="C68" s="14">
        <v>2176</v>
      </c>
      <c r="D68" s="12" t="s">
        <v>60</v>
      </c>
      <c r="E68" s="12" t="s">
        <v>63</v>
      </c>
      <c r="F68" s="18">
        <v>330</v>
      </c>
      <c r="G68" s="16" t="s">
        <v>15</v>
      </c>
      <c r="H68" s="11"/>
    </row>
    <row r="69" spans="1:8" ht="12.75">
      <c r="A69" s="12">
        <v>61</v>
      </c>
      <c r="B69" s="13">
        <v>43567</v>
      </c>
      <c r="C69" s="14">
        <v>2177</v>
      </c>
      <c r="D69" s="12" t="s">
        <v>64</v>
      </c>
      <c r="E69" s="12" t="s">
        <v>65</v>
      </c>
      <c r="F69" s="18">
        <v>5116</v>
      </c>
      <c r="G69" s="16" t="s">
        <v>15</v>
      </c>
      <c r="H69" s="11"/>
    </row>
    <row r="70" spans="1:8" ht="12.75">
      <c r="A70" s="12">
        <v>62</v>
      </c>
      <c r="B70" s="13">
        <v>43567</v>
      </c>
      <c r="C70" s="14">
        <v>2178</v>
      </c>
      <c r="D70" s="12" t="s">
        <v>64</v>
      </c>
      <c r="E70" s="12" t="s">
        <v>66</v>
      </c>
      <c r="F70" s="18">
        <v>943</v>
      </c>
      <c r="G70" s="16" t="s">
        <v>15</v>
      </c>
      <c r="H70" s="11"/>
    </row>
    <row r="71" spans="1:8" ht="12.75">
      <c r="A71" s="12">
        <v>63</v>
      </c>
      <c r="B71" s="13">
        <v>43567</v>
      </c>
      <c r="C71" s="14">
        <v>2179</v>
      </c>
      <c r="D71" s="12" t="s">
        <v>64</v>
      </c>
      <c r="E71" s="12" t="s">
        <v>67</v>
      </c>
      <c r="F71" s="18">
        <v>71</v>
      </c>
      <c r="G71" s="16" t="s">
        <v>15</v>
      </c>
      <c r="H71" s="11"/>
    </row>
    <row r="72" spans="1:8" ht="12.75">
      <c r="A72" s="12">
        <v>64</v>
      </c>
      <c r="B72" s="13">
        <v>43567</v>
      </c>
      <c r="C72" s="14">
        <v>2180</v>
      </c>
      <c r="D72" s="12" t="s">
        <v>68</v>
      </c>
      <c r="E72" s="12" t="s">
        <v>69</v>
      </c>
      <c r="F72" s="18">
        <v>329</v>
      </c>
      <c r="G72" s="16" t="s">
        <v>15</v>
      </c>
      <c r="H72" s="11"/>
    </row>
    <row r="73" spans="1:8" ht="12.75">
      <c r="A73" s="12">
        <v>65</v>
      </c>
      <c r="B73" s="13">
        <v>43567</v>
      </c>
      <c r="C73" s="14" t="s">
        <v>70</v>
      </c>
      <c r="D73" s="12" t="s">
        <v>60</v>
      </c>
      <c r="E73" s="12" t="s">
        <v>52</v>
      </c>
      <c r="F73" s="18">
        <v>5925538</v>
      </c>
      <c r="G73" s="16" t="s">
        <v>16</v>
      </c>
      <c r="H73" s="11"/>
    </row>
    <row r="74" spans="1:8" ht="12.75">
      <c r="A74" s="12">
        <v>66</v>
      </c>
      <c r="B74" s="13">
        <v>43567</v>
      </c>
      <c r="C74" s="14">
        <v>2200</v>
      </c>
      <c r="D74" s="12" t="s">
        <v>71</v>
      </c>
      <c r="E74" s="12" t="s">
        <v>72</v>
      </c>
      <c r="F74" s="18">
        <v>25823</v>
      </c>
      <c r="G74" s="16" t="s">
        <v>16</v>
      </c>
      <c r="H74" s="11"/>
    </row>
    <row r="75" spans="1:8" ht="12.75">
      <c r="A75" s="12">
        <v>67</v>
      </c>
      <c r="B75" s="13">
        <v>43567</v>
      </c>
      <c r="C75" s="14">
        <v>2201</v>
      </c>
      <c r="D75" s="12" t="s">
        <v>71</v>
      </c>
      <c r="E75" s="12" t="s">
        <v>73</v>
      </c>
      <c r="F75" s="18">
        <v>10236</v>
      </c>
      <c r="G75" s="16" t="s">
        <v>16</v>
      </c>
      <c r="H75" s="11"/>
    </row>
    <row r="76" spans="1:8" ht="12.75">
      <c r="A76" s="12">
        <v>68</v>
      </c>
      <c r="B76" s="13">
        <v>43567</v>
      </c>
      <c r="C76" s="14">
        <v>2202</v>
      </c>
      <c r="D76" s="12" t="s">
        <v>71</v>
      </c>
      <c r="E76" s="12" t="s">
        <v>74</v>
      </c>
      <c r="F76" s="18">
        <v>190943</v>
      </c>
      <c r="G76" s="16" t="s">
        <v>16</v>
      </c>
      <c r="H76" s="11"/>
    </row>
    <row r="77" spans="1:8" ht="12.75">
      <c r="A77" s="12">
        <v>69</v>
      </c>
      <c r="B77" s="13">
        <v>43567</v>
      </c>
      <c r="C77" s="14">
        <v>2203</v>
      </c>
      <c r="D77" s="12" t="s">
        <v>71</v>
      </c>
      <c r="E77" s="12" t="s">
        <v>75</v>
      </c>
      <c r="F77" s="18">
        <v>290</v>
      </c>
      <c r="G77" s="16" t="s">
        <v>16</v>
      </c>
      <c r="H77" s="11"/>
    </row>
    <row r="78" spans="1:8" ht="12.75">
      <c r="A78" s="12">
        <v>70</v>
      </c>
      <c r="B78" s="13">
        <v>43567</v>
      </c>
      <c r="C78" s="14">
        <v>2204</v>
      </c>
      <c r="D78" s="12" t="s">
        <v>71</v>
      </c>
      <c r="E78" s="12" t="s">
        <v>75</v>
      </c>
      <c r="F78" s="18">
        <v>17</v>
      </c>
      <c r="G78" s="16" t="s">
        <v>16</v>
      </c>
      <c r="H78" s="11"/>
    </row>
    <row r="79" spans="1:8" ht="12.75">
      <c r="A79" s="12">
        <v>71</v>
      </c>
      <c r="B79" s="13">
        <v>43567</v>
      </c>
      <c r="C79" s="14" t="s">
        <v>76</v>
      </c>
      <c r="D79" s="12" t="s">
        <v>60</v>
      </c>
      <c r="E79" s="12" t="s">
        <v>61</v>
      </c>
      <c r="F79" s="18">
        <v>254247</v>
      </c>
      <c r="G79" s="16" t="s">
        <v>16</v>
      </c>
      <c r="H79" s="11"/>
    </row>
    <row r="80" spans="1:8" ht="12.75">
      <c r="A80" s="12">
        <v>72</v>
      </c>
      <c r="B80" s="13">
        <v>43567</v>
      </c>
      <c r="C80" s="14" t="s">
        <v>77</v>
      </c>
      <c r="D80" s="12" t="s">
        <v>60</v>
      </c>
      <c r="E80" s="12" t="s">
        <v>78</v>
      </c>
      <c r="F80" s="18">
        <v>70093</v>
      </c>
      <c r="G80" s="16" t="s">
        <v>16</v>
      </c>
      <c r="H80" s="11"/>
    </row>
    <row r="81" spans="1:8" ht="12.75">
      <c r="A81" s="12">
        <v>73</v>
      </c>
      <c r="B81" s="13">
        <v>43567</v>
      </c>
      <c r="C81" s="14">
        <v>2239</v>
      </c>
      <c r="D81" s="12" t="s">
        <v>60</v>
      </c>
      <c r="E81" s="12" t="s">
        <v>79</v>
      </c>
      <c r="F81" s="18">
        <v>1981</v>
      </c>
      <c r="G81" s="16" t="s">
        <v>16</v>
      </c>
      <c r="H81" s="11"/>
    </row>
    <row r="82" spans="1:8" ht="12.75">
      <c r="A82" s="12">
        <v>74</v>
      </c>
      <c r="B82" s="13">
        <v>43567</v>
      </c>
      <c r="C82" s="14">
        <v>2240</v>
      </c>
      <c r="D82" s="12" t="s">
        <v>60</v>
      </c>
      <c r="E82" s="12" t="s">
        <v>80</v>
      </c>
      <c r="F82" s="18">
        <v>706</v>
      </c>
      <c r="G82" s="16" t="s">
        <v>16</v>
      </c>
      <c r="H82" s="11"/>
    </row>
    <row r="83" spans="1:8" ht="12.75">
      <c r="A83" s="12">
        <v>75</v>
      </c>
      <c r="B83" s="13">
        <v>43567</v>
      </c>
      <c r="C83" s="14">
        <v>2241</v>
      </c>
      <c r="D83" s="12" t="s">
        <v>60</v>
      </c>
      <c r="E83" s="12" t="s">
        <v>81</v>
      </c>
      <c r="F83" s="18">
        <v>5823</v>
      </c>
      <c r="G83" s="16" t="s">
        <v>16</v>
      </c>
      <c r="H83" s="11"/>
    </row>
    <row r="84" spans="1:8" ht="12.75">
      <c r="A84" s="12">
        <v>76</v>
      </c>
      <c r="B84" s="13">
        <v>43567</v>
      </c>
      <c r="C84" s="14">
        <v>2242</v>
      </c>
      <c r="D84" s="12" t="s">
        <v>60</v>
      </c>
      <c r="E84" s="12" t="s">
        <v>81</v>
      </c>
      <c r="F84" s="18">
        <v>1670</v>
      </c>
      <c r="G84" s="16" t="s">
        <v>16</v>
      </c>
      <c r="H84" s="11"/>
    </row>
    <row r="85" spans="1:8" ht="12.75">
      <c r="A85" s="12">
        <v>77</v>
      </c>
      <c r="B85" s="13">
        <v>43567</v>
      </c>
      <c r="C85" s="14">
        <v>2243</v>
      </c>
      <c r="D85" s="12" t="s">
        <v>60</v>
      </c>
      <c r="E85" s="12" t="s">
        <v>81</v>
      </c>
      <c r="F85" s="18">
        <v>989</v>
      </c>
      <c r="G85" s="16" t="s">
        <v>16</v>
      </c>
      <c r="H85" s="11"/>
    </row>
    <row r="86" spans="1:8" ht="12.75">
      <c r="A86" s="12">
        <v>78</v>
      </c>
      <c r="B86" s="13">
        <v>43567</v>
      </c>
      <c r="C86" s="14">
        <v>2244</v>
      </c>
      <c r="D86" s="12" t="s">
        <v>60</v>
      </c>
      <c r="E86" s="12" t="s">
        <v>81</v>
      </c>
      <c r="F86" s="18">
        <v>512</v>
      </c>
      <c r="G86" s="16" t="s">
        <v>16</v>
      </c>
      <c r="H86" s="11"/>
    </row>
    <row r="87" spans="1:8" ht="12.75">
      <c r="A87" s="12">
        <v>79</v>
      </c>
      <c r="B87" s="13">
        <v>43567</v>
      </c>
      <c r="C87" s="14" t="s">
        <v>82</v>
      </c>
      <c r="D87" s="12" t="s">
        <v>60</v>
      </c>
      <c r="E87" s="19" t="s">
        <v>83</v>
      </c>
      <c r="F87" s="18">
        <v>26128</v>
      </c>
      <c r="G87" s="16" t="s">
        <v>16</v>
      </c>
      <c r="H87" s="11"/>
    </row>
    <row r="88" spans="1:8" ht="12.75">
      <c r="A88" s="12">
        <v>80</v>
      </c>
      <c r="B88" s="13">
        <v>43567</v>
      </c>
      <c r="C88" s="14">
        <v>2262</v>
      </c>
      <c r="D88" s="12" t="s">
        <v>71</v>
      </c>
      <c r="E88" s="12" t="s">
        <v>84</v>
      </c>
      <c r="F88" s="18">
        <v>2</v>
      </c>
      <c r="G88" s="16" t="s">
        <v>16</v>
      </c>
      <c r="H88" s="11"/>
    </row>
    <row r="89" spans="1:8" ht="12.75">
      <c r="A89" s="12">
        <v>81</v>
      </c>
      <c r="B89" s="13">
        <v>43567</v>
      </c>
      <c r="C89" s="14">
        <v>2263</v>
      </c>
      <c r="D89" s="12" t="s">
        <v>71</v>
      </c>
      <c r="E89" s="12" t="s">
        <v>85</v>
      </c>
      <c r="F89" s="18">
        <v>10</v>
      </c>
      <c r="G89" s="16" t="s">
        <v>16</v>
      </c>
      <c r="H89" s="11"/>
    </row>
    <row r="90" spans="1:8" ht="12.75">
      <c r="A90" s="12">
        <v>82</v>
      </c>
      <c r="B90" s="13">
        <v>43567</v>
      </c>
      <c r="C90" s="14">
        <v>2264</v>
      </c>
      <c r="D90" s="12" t="s">
        <v>71</v>
      </c>
      <c r="E90" s="12" t="s">
        <v>72</v>
      </c>
      <c r="F90" s="18">
        <v>68</v>
      </c>
      <c r="G90" s="16" t="s">
        <v>16</v>
      </c>
      <c r="H90" s="11"/>
    </row>
    <row r="91" spans="1:8" ht="12.75">
      <c r="A91" s="12">
        <v>83</v>
      </c>
      <c r="B91" s="13">
        <v>43567</v>
      </c>
      <c r="C91" s="14">
        <v>2265</v>
      </c>
      <c r="D91" s="12" t="s">
        <v>71</v>
      </c>
      <c r="E91" s="12" t="s">
        <v>73</v>
      </c>
      <c r="F91" s="18">
        <v>985</v>
      </c>
      <c r="G91" s="16" t="s">
        <v>16</v>
      </c>
      <c r="H91" s="11"/>
    </row>
    <row r="92" spans="1:8" ht="12.75">
      <c r="A92" s="12">
        <v>84</v>
      </c>
      <c r="B92" s="13">
        <v>43567</v>
      </c>
      <c r="C92" s="14">
        <v>2266</v>
      </c>
      <c r="D92" s="12" t="s">
        <v>71</v>
      </c>
      <c r="E92" s="12" t="s">
        <v>74</v>
      </c>
      <c r="F92" s="18">
        <v>5490</v>
      </c>
      <c r="G92" s="16" t="s">
        <v>16</v>
      </c>
      <c r="H92" s="11"/>
    </row>
    <row r="93" spans="1:8" ht="12.75">
      <c r="A93" s="12">
        <v>85</v>
      </c>
      <c r="B93" s="13">
        <v>43567</v>
      </c>
      <c r="C93" s="14" t="s">
        <v>86</v>
      </c>
      <c r="D93" s="12" t="s">
        <v>60</v>
      </c>
      <c r="E93" s="12" t="s">
        <v>52</v>
      </c>
      <c r="F93" s="18">
        <v>98412</v>
      </c>
      <c r="G93" s="16" t="s">
        <v>12</v>
      </c>
      <c r="H93" s="11"/>
    </row>
    <row r="94" spans="1:8" ht="12.75">
      <c r="A94" s="12">
        <v>86</v>
      </c>
      <c r="B94" s="13">
        <v>43567</v>
      </c>
      <c r="C94" s="14">
        <v>2277</v>
      </c>
      <c r="D94" s="12" t="s">
        <v>60</v>
      </c>
      <c r="E94" s="12" t="s">
        <v>87</v>
      </c>
      <c r="F94" s="18">
        <v>121</v>
      </c>
      <c r="G94" s="16" t="s">
        <v>16</v>
      </c>
      <c r="H94" s="11"/>
    </row>
    <row r="95" spans="1:8" ht="12.75">
      <c r="A95" s="12">
        <v>87</v>
      </c>
      <c r="B95" s="13">
        <v>43567</v>
      </c>
      <c r="C95" s="14">
        <v>2278</v>
      </c>
      <c r="D95" s="12" t="s">
        <v>60</v>
      </c>
      <c r="E95" s="12" t="s">
        <v>87</v>
      </c>
      <c r="F95" s="18">
        <v>121</v>
      </c>
      <c r="G95" s="16" t="s">
        <v>16</v>
      </c>
      <c r="H95" s="11"/>
    </row>
    <row r="96" spans="1:8" ht="12.75">
      <c r="A96" s="12">
        <v>88</v>
      </c>
      <c r="B96" s="13">
        <v>43567</v>
      </c>
      <c r="C96" s="14">
        <v>2279</v>
      </c>
      <c r="D96" s="12" t="s">
        <v>60</v>
      </c>
      <c r="E96" s="12" t="s">
        <v>87</v>
      </c>
      <c r="F96" s="18">
        <v>121</v>
      </c>
      <c r="G96" s="16" t="s">
        <v>16</v>
      </c>
      <c r="H96" s="11"/>
    </row>
    <row r="97" spans="1:8" ht="12.75">
      <c r="A97" s="12">
        <v>89</v>
      </c>
      <c r="B97" s="13">
        <v>43567</v>
      </c>
      <c r="C97" s="14">
        <v>2280</v>
      </c>
      <c r="D97" s="12" t="s">
        <v>60</v>
      </c>
      <c r="E97" s="12" t="s">
        <v>87</v>
      </c>
      <c r="F97" s="18">
        <v>121</v>
      </c>
      <c r="G97" s="16" t="s">
        <v>16</v>
      </c>
      <c r="H97" s="11"/>
    </row>
    <row r="98" spans="1:8" ht="12.75">
      <c r="A98" s="12">
        <v>90</v>
      </c>
      <c r="B98" s="13">
        <v>43567</v>
      </c>
      <c r="C98" s="14">
        <v>2281</v>
      </c>
      <c r="D98" s="12" t="s">
        <v>60</v>
      </c>
      <c r="E98" s="12" t="s">
        <v>87</v>
      </c>
      <c r="F98" s="18">
        <v>446</v>
      </c>
      <c r="G98" s="16" t="s">
        <v>16</v>
      </c>
      <c r="H98" s="11"/>
    </row>
    <row r="99" spans="1:8" ht="12.75">
      <c r="A99" s="12">
        <v>91</v>
      </c>
      <c r="B99" s="13">
        <v>43567</v>
      </c>
      <c r="C99" s="14">
        <v>2282</v>
      </c>
      <c r="D99" s="12" t="s">
        <v>64</v>
      </c>
      <c r="E99" s="12" t="s">
        <v>88</v>
      </c>
      <c r="F99" s="18">
        <v>218223</v>
      </c>
      <c r="G99" s="16" t="s">
        <v>16</v>
      </c>
      <c r="H99" s="11"/>
    </row>
    <row r="100" spans="1:8" ht="12.75">
      <c r="A100" s="12">
        <v>92</v>
      </c>
      <c r="B100" s="13">
        <v>43567</v>
      </c>
      <c r="C100" s="14">
        <v>2283</v>
      </c>
      <c r="D100" s="12" t="s">
        <v>68</v>
      </c>
      <c r="E100" s="12" t="s">
        <v>66</v>
      </c>
      <c r="F100" s="18">
        <v>39315</v>
      </c>
      <c r="G100" s="16" t="s">
        <v>16</v>
      </c>
      <c r="H100" s="11"/>
    </row>
    <row r="101" spans="1:8" ht="12.75">
      <c r="A101" s="12">
        <v>93</v>
      </c>
      <c r="B101" s="13">
        <v>43567</v>
      </c>
      <c r="C101" s="14">
        <v>2284</v>
      </c>
      <c r="D101" s="19" t="s">
        <v>89</v>
      </c>
      <c r="E101" s="12" t="s">
        <v>67</v>
      </c>
      <c r="F101" s="18">
        <v>1286</v>
      </c>
      <c r="G101" s="16" t="s">
        <v>16</v>
      </c>
      <c r="H101" s="11"/>
    </row>
    <row r="102" spans="1:8" ht="12.75">
      <c r="A102" s="12">
        <v>94</v>
      </c>
      <c r="B102" s="13">
        <v>43567</v>
      </c>
      <c r="C102" s="14">
        <v>2285</v>
      </c>
      <c r="D102" s="12" t="s">
        <v>51</v>
      </c>
      <c r="E102" s="12" t="s">
        <v>90</v>
      </c>
      <c r="F102" s="18">
        <v>1255</v>
      </c>
      <c r="G102" s="16" t="s">
        <v>16</v>
      </c>
      <c r="H102" s="11"/>
    </row>
    <row r="103" spans="1:8" ht="12.75">
      <c r="A103" s="12">
        <v>95</v>
      </c>
      <c r="B103" s="13">
        <v>43567</v>
      </c>
      <c r="C103" s="14">
        <v>2286</v>
      </c>
      <c r="D103" s="12" t="s">
        <v>44</v>
      </c>
      <c r="E103" s="12" t="s">
        <v>91</v>
      </c>
      <c r="F103" s="18">
        <v>1000</v>
      </c>
      <c r="G103" s="16" t="s">
        <v>16</v>
      </c>
      <c r="H103" s="11"/>
    </row>
    <row r="104" spans="1:8" ht="12.75">
      <c r="A104" s="12">
        <v>96</v>
      </c>
      <c r="B104" s="13">
        <v>43567</v>
      </c>
      <c r="C104" s="14">
        <v>2287</v>
      </c>
      <c r="D104" s="12" t="s">
        <v>44</v>
      </c>
      <c r="E104" s="12" t="s">
        <v>91</v>
      </c>
      <c r="F104" s="18">
        <v>1000</v>
      </c>
      <c r="G104" s="16" t="s">
        <v>16</v>
      </c>
      <c r="H104" s="11"/>
    </row>
    <row r="105" spans="1:8" ht="12.75">
      <c r="A105" s="12">
        <v>97</v>
      </c>
      <c r="B105" s="13">
        <v>43567</v>
      </c>
      <c r="C105" s="14">
        <v>2288</v>
      </c>
      <c r="D105" s="12" t="s">
        <v>51</v>
      </c>
      <c r="E105" s="12" t="s">
        <v>91</v>
      </c>
      <c r="F105" s="18">
        <v>1396</v>
      </c>
      <c r="G105" s="16" t="s">
        <v>16</v>
      </c>
      <c r="H105" s="11"/>
    </row>
    <row r="106" spans="1:8" ht="12.75">
      <c r="A106" s="12">
        <v>98</v>
      </c>
      <c r="B106" s="13">
        <v>43567</v>
      </c>
      <c r="C106" s="14">
        <v>2289</v>
      </c>
      <c r="D106" s="12" t="s">
        <v>92</v>
      </c>
      <c r="E106" s="12" t="s">
        <v>88</v>
      </c>
      <c r="F106" s="18">
        <v>200</v>
      </c>
      <c r="G106" s="16" t="s">
        <v>16</v>
      </c>
      <c r="H106" s="11"/>
    </row>
    <row r="107" spans="1:8" ht="12.75">
      <c r="A107" s="12">
        <v>99</v>
      </c>
      <c r="B107" s="13">
        <v>43567</v>
      </c>
      <c r="C107" s="14">
        <v>2290</v>
      </c>
      <c r="D107" s="12" t="s">
        <v>92</v>
      </c>
      <c r="E107" s="12" t="s">
        <v>88</v>
      </c>
      <c r="F107" s="18">
        <v>200</v>
      </c>
      <c r="G107" s="16" t="s">
        <v>16</v>
      </c>
      <c r="H107" s="11"/>
    </row>
    <row r="108" spans="1:8" ht="12.75">
      <c r="A108" s="12">
        <v>100</v>
      </c>
      <c r="B108" s="13">
        <v>43567</v>
      </c>
      <c r="C108" s="14">
        <v>2291</v>
      </c>
      <c r="D108" s="12" t="s">
        <v>68</v>
      </c>
      <c r="E108" s="12" t="s">
        <v>93</v>
      </c>
      <c r="F108" s="18">
        <v>14086</v>
      </c>
      <c r="G108" s="16" t="s">
        <v>16</v>
      </c>
      <c r="H108" s="11"/>
    </row>
    <row r="109" spans="1:8" ht="12.75">
      <c r="A109" s="12">
        <v>101</v>
      </c>
      <c r="B109" s="13">
        <v>43567</v>
      </c>
      <c r="C109" s="14">
        <v>2292</v>
      </c>
      <c r="D109" s="12" t="s">
        <v>64</v>
      </c>
      <c r="E109" s="12" t="s">
        <v>88</v>
      </c>
      <c r="F109" s="18">
        <v>219</v>
      </c>
      <c r="G109" s="16" t="s">
        <v>16</v>
      </c>
      <c r="H109" s="11"/>
    </row>
    <row r="110" spans="1:8" ht="12.75">
      <c r="A110" s="12">
        <v>102</v>
      </c>
      <c r="B110" s="13">
        <v>43567</v>
      </c>
      <c r="C110" s="14">
        <v>2293</v>
      </c>
      <c r="D110" s="12" t="s">
        <v>68</v>
      </c>
      <c r="E110" s="12" t="s">
        <v>66</v>
      </c>
      <c r="F110" s="18">
        <v>42</v>
      </c>
      <c r="G110" s="16" t="s">
        <v>16</v>
      </c>
      <c r="H110" s="11"/>
    </row>
    <row r="111" spans="1:8" ht="12.75">
      <c r="A111" s="12">
        <v>103</v>
      </c>
      <c r="B111" s="13">
        <v>43567</v>
      </c>
      <c r="C111" s="14">
        <v>2294</v>
      </c>
      <c r="D111" s="12" t="s">
        <v>64</v>
      </c>
      <c r="E111" s="12" t="s">
        <v>66</v>
      </c>
      <c r="F111" s="18">
        <v>73</v>
      </c>
      <c r="G111" s="16" t="s">
        <v>16</v>
      </c>
      <c r="H111" s="11"/>
    </row>
    <row r="112" spans="1:8" ht="12.75">
      <c r="A112" s="12">
        <v>104</v>
      </c>
      <c r="B112" s="13">
        <v>43567</v>
      </c>
      <c r="C112" s="14">
        <v>2295</v>
      </c>
      <c r="D112" s="12" t="s">
        <v>68</v>
      </c>
      <c r="E112" s="12" t="s">
        <v>66</v>
      </c>
      <c r="F112" s="18">
        <v>14</v>
      </c>
      <c r="G112" s="16" t="s">
        <v>16</v>
      </c>
      <c r="H112" s="11"/>
    </row>
    <row r="113" spans="1:8" ht="12.75">
      <c r="A113" s="12">
        <v>105</v>
      </c>
      <c r="B113" s="13">
        <v>43567</v>
      </c>
      <c r="C113" s="14">
        <v>2296</v>
      </c>
      <c r="D113" s="12" t="s">
        <v>64</v>
      </c>
      <c r="E113" s="19" t="s">
        <v>88</v>
      </c>
      <c r="F113" s="18">
        <v>267</v>
      </c>
      <c r="G113" s="16" t="s">
        <v>16</v>
      </c>
      <c r="H113" s="11"/>
    </row>
    <row r="114" spans="1:8" ht="12.75">
      <c r="A114" s="12">
        <v>106</v>
      </c>
      <c r="B114" s="13">
        <v>43567</v>
      </c>
      <c r="C114" s="14">
        <v>2297</v>
      </c>
      <c r="D114" s="12" t="s">
        <v>68</v>
      </c>
      <c r="E114" s="12" t="s">
        <v>66</v>
      </c>
      <c r="F114" s="18">
        <v>50</v>
      </c>
      <c r="G114" s="16" t="s">
        <v>16</v>
      </c>
      <c r="H114" s="11"/>
    </row>
    <row r="115" spans="1:8" ht="12.75">
      <c r="A115" s="12">
        <v>107</v>
      </c>
      <c r="B115" s="13">
        <v>43567</v>
      </c>
      <c r="C115" s="14">
        <v>2298</v>
      </c>
      <c r="D115" s="12" t="s">
        <v>68</v>
      </c>
      <c r="E115" s="12" t="s">
        <v>94</v>
      </c>
      <c r="F115" s="18">
        <v>19</v>
      </c>
      <c r="G115" s="16" t="s">
        <v>16</v>
      </c>
      <c r="H115" s="11"/>
    </row>
    <row r="116" spans="1:8" ht="12.75">
      <c r="A116" s="12">
        <v>108</v>
      </c>
      <c r="B116" s="13">
        <v>43567</v>
      </c>
      <c r="C116" s="14">
        <v>2299</v>
      </c>
      <c r="D116" s="12" t="s">
        <v>68</v>
      </c>
      <c r="E116" s="12" t="s">
        <v>95</v>
      </c>
      <c r="F116" s="18">
        <v>17</v>
      </c>
      <c r="G116" s="16" t="s">
        <v>16</v>
      </c>
      <c r="H116" s="11"/>
    </row>
    <row r="117" spans="1:8" ht="12.75">
      <c r="A117" s="12">
        <v>109</v>
      </c>
      <c r="B117" s="13">
        <v>43567</v>
      </c>
      <c r="C117" s="14">
        <v>2300</v>
      </c>
      <c r="D117" s="12" t="s">
        <v>10</v>
      </c>
      <c r="E117" s="12" t="s">
        <v>96</v>
      </c>
      <c r="F117" s="18">
        <v>633</v>
      </c>
      <c r="G117" s="16" t="s">
        <v>15</v>
      </c>
      <c r="H117" s="11"/>
    </row>
    <row r="118" spans="1:8" ht="12.75">
      <c r="A118" s="12">
        <v>110</v>
      </c>
      <c r="B118" s="13">
        <v>43567</v>
      </c>
      <c r="C118" s="14">
        <v>2301</v>
      </c>
      <c r="D118" s="12" t="s">
        <v>10</v>
      </c>
      <c r="E118" s="12" t="s">
        <v>96</v>
      </c>
      <c r="F118" s="18">
        <v>286621</v>
      </c>
      <c r="G118" s="16" t="s">
        <v>16</v>
      </c>
      <c r="H118" s="11"/>
    </row>
    <row r="119" spans="1:8" ht="12.75">
      <c r="A119" s="12">
        <v>111</v>
      </c>
      <c r="B119" s="13">
        <v>43567</v>
      </c>
      <c r="C119" s="14">
        <v>2302</v>
      </c>
      <c r="D119" s="12" t="s">
        <v>10</v>
      </c>
      <c r="E119" s="12" t="s">
        <v>97</v>
      </c>
      <c r="F119" s="18">
        <v>68503</v>
      </c>
      <c r="G119" s="16" t="s">
        <v>12</v>
      </c>
      <c r="H119" s="11"/>
    </row>
    <row r="120" spans="1:8" ht="12.75">
      <c r="A120" s="12">
        <v>112</v>
      </c>
      <c r="B120" s="13">
        <v>43567</v>
      </c>
      <c r="C120" s="14">
        <v>2303</v>
      </c>
      <c r="D120" s="12" t="s">
        <v>10</v>
      </c>
      <c r="E120" s="12" t="s">
        <v>98</v>
      </c>
      <c r="F120" s="18">
        <v>31668</v>
      </c>
      <c r="G120" s="16" t="s">
        <v>12</v>
      </c>
      <c r="H120" s="11"/>
    </row>
    <row r="121" spans="1:8" ht="12.75">
      <c r="A121" s="12">
        <v>113</v>
      </c>
      <c r="B121" s="13">
        <v>43567</v>
      </c>
      <c r="C121" s="14">
        <v>2304</v>
      </c>
      <c r="D121" s="12" t="s">
        <v>10</v>
      </c>
      <c r="E121" s="12" t="s">
        <v>37</v>
      </c>
      <c r="F121" s="18">
        <v>3281</v>
      </c>
      <c r="G121" s="16" t="s">
        <v>12</v>
      </c>
      <c r="H121" s="11"/>
    </row>
    <row r="122" spans="1:8" ht="12.75">
      <c r="A122" s="12">
        <v>114</v>
      </c>
      <c r="B122" s="13">
        <v>43567</v>
      </c>
      <c r="C122" s="14">
        <v>2305</v>
      </c>
      <c r="D122" s="12" t="s">
        <v>10</v>
      </c>
      <c r="E122" s="12" t="s">
        <v>18</v>
      </c>
      <c r="F122" s="18">
        <v>36.89</v>
      </c>
      <c r="G122" s="16" t="s">
        <v>12</v>
      </c>
      <c r="H122" s="11"/>
    </row>
    <row r="123" spans="1:8" ht="12.75">
      <c r="A123" s="12">
        <v>115</v>
      </c>
      <c r="B123" s="13">
        <v>43567</v>
      </c>
      <c r="C123" s="14">
        <v>2306</v>
      </c>
      <c r="D123" s="12" t="s">
        <v>10</v>
      </c>
      <c r="E123" s="12" t="s">
        <v>18</v>
      </c>
      <c r="F123" s="18">
        <v>37.87</v>
      </c>
      <c r="G123" s="16" t="s">
        <v>12</v>
      </c>
      <c r="H123" s="11"/>
    </row>
    <row r="124" spans="1:8" ht="12.75">
      <c r="A124" s="12">
        <v>116</v>
      </c>
      <c r="B124" s="13">
        <v>43567</v>
      </c>
      <c r="C124" s="14">
        <v>2307</v>
      </c>
      <c r="D124" s="12" t="s">
        <v>10</v>
      </c>
      <c r="E124" s="12" t="s">
        <v>37</v>
      </c>
      <c r="F124" s="18">
        <v>3443</v>
      </c>
      <c r="G124" s="16" t="s">
        <v>12</v>
      </c>
      <c r="H124" s="11"/>
    </row>
    <row r="125" spans="1:8" ht="12.75">
      <c r="A125" s="12">
        <v>117</v>
      </c>
      <c r="B125" s="13">
        <v>43570</v>
      </c>
      <c r="C125" s="14" t="s">
        <v>99</v>
      </c>
      <c r="D125" s="19" t="s">
        <v>51</v>
      </c>
      <c r="E125" s="12" t="s">
        <v>100</v>
      </c>
      <c r="F125" s="18">
        <v>67136</v>
      </c>
      <c r="G125" s="16" t="s">
        <v>16</v>
      </c>
      <c r="H125" s="11"/>
    </row>
    <row r="126" spans="1:8" ht="12.75">
      <c r="A126" s="12">
        <v>118</v>
      </c>
      <c r="B126" s="13">
        <v>43570</v>
      </c>
      <c r="C126" s="14" t="s">
        <v>101</v>
      </c>
      <c r="D126" s="19" t="s">
        <v>51</v>
      </c>
      <c r="E126" s="12" t="s">
        <v>100</v>
      </c>
      <c r="F126" s="18">
        <v>105</v>
      </c>
      <c r="G126" s="16" t="s">
        <v>15</v>
      </c>
      <c r="H126" s="11"/>
    </row>
    <row r="127" spans="1:8" ht="12.75">
      <c r="A127" s="12">
        <v>119</v>
      </c>
      <c r="B127" s="13">
        <v>43570</v>
      </c>
      <c r="C127" s="14" t="s">
        <v>102</v>
      </c>
      <c r="D127" s="19" t="s">
        <v>51</v>
      </c>
      <c r="E127" s="12" t="s">
        <v>100</v>
      </c>
      <c r="F127" s="18">
        <v>5982</v>
      </c>
      <c r="G127" s="16" t="s">
        <v>12</v>
      </c>
      <c r="H127" s="11"/>
    </row>
    <row r="128" spans="1:8" ht="12.75">
      <c r="A128" s="12">
        <v>120</v>
      </c>
      <c r="B128" s="13">
        <v>43570</v>
      </c>
      <c r="C128" s="14">
        <v>2338</v>
      </c>
      <c r="D128" s="12" t="s">
        <v>10</v>
      </c>
      <c r="E128" s="12" t="s">
        <v>103</v>
      </c>
      <c r="F128" s="18">
        <v>18247.05</v>
      </c>
      <c r="G128" s="16" t="s">
        <v>16</v>
      </c>
      <c r="H128" s="11"/>
    </row>
    <row r="129" spans="1:8" ht="12.75">
      <c r="A129" s="12">
        <v>121</v>
      </c>
      <c r="B129" s="13">
        <v>43570</v>
      </c>
      <c r="C129" s="14">
        <v>2339</v>
      </c>
      <c r="D129" s="12" t="s">
        <v>10</v>
      </c>
      <c r="E129" s="12" t="s">
        <v>103</v>
      </c>
      <c r="F129" s="18">
        <v>219.5</v>
      </c>
      <c r="G129" s="16" t="s">
        <v>15</v>
      </c>
      <c r="H129" s="11"/>
    </row>
    <row r="130" spans="1:8" ht="12.75">
      <c r="A130" s="12">
        <v>122</v>
      </c>
      <c r="B130" s="13">
        <v>43570</v>
      </c>
      <c r="C130" s="14">
        <v>2340</v>
      </c>
      <c r="D130" s="12" t="s">
        <v>10</v>
      </c>
      <c r="E130" s="12" t="s">
        <v>103</v>
      </c>
      <c r="F130" s="18">
        <v>102120.7</v>
      </c>
      <c r="G130" s="16" t="s">
        <v>12</v>
      </c>
      <c r="H130" s="11"/>
    </row>
    <row r="131" spans="1:8" ht="12.75">
      <c r="A131" s="12">
        <v>123</v>
      </c>
      <c r="B131" s="13">
        <v>43572</v>
      </c>
      <c r="C131" s="14">
        <v>2341</v>
      </c>
      <c r="D131" s="12" t="s">
        <v>104</v>
      </c>
      <c r="E131" s="12" t="s">
        <v>20</v>
      </c>
      <c r="F131" s="18">
        <v>184</v>
      </c>
      <c r="G131" s="16" t="s">
        <v>15</v>
      </c>
      <c r="H131" s="11"/>
    </row>
    <row r="132" spans="1:8" ht="12.75">
      <c r="A132" s="12">
        <v>124</v>
      </c>
      <c r="B132" s="13">
        <v>43572</v>
      </c>
      <c r="C132" s="14">
        <v>2342</v>
      </c>
      <c r="D132" s="12" t="s">
        <v>104</v>
      </c>
      <c r="E132" s="12" t="s">
        <v>20</v>
      </c>
      <c r="F132" s="18">
        <v>300</v>
      </c>
      <c r="G132" s="16" t="s">
        <v>15</v>
      </c>
      <c r="H132" s="11"/>
    </row>
    <row r="133" spans="1:8" ht="12.75">
      <c r="A133" s="12">
        <v>125</v>
      </c>
      <c r="B133" s="13">
        <v>43572</v>
      </c>
      <c r="C133" s="14">
        <v>2343</v>
      </c>
      <c r="D133" s="12" t="s">
        <v>104</v>
      </c>
      <c r="E133" s="12" t="s">
        <v>20</v>
      </c>
      <c r="F133" s="18">
        <v>100</v>
      </c>
      <c r="G133" s="16" t="s">
        <v>15</v>
      </c>
      <c r="H133" s="11"/>
    </row>
    <row r="134" spans="1:8" ht="12.75">
      <c r="A134" s="12">
        <v>126</v>
      </c>
      <c r="B134" s="13">
        <v>43572</v>
      </c>
      <c r="C134" s="14">
        <v>2344</v>
      </c>
      <c r="D134" s="12" t="s">
        <v>105</v>
      </c>
      <c r="E134" s="12" t="s">
        <v>20</v>
      </c>
      <c r="F134" s="18">
        <v>145</v>
      </c>
      <c r="G134" s="16" t="s">
        <v>15</v>
      </c>
      <c r="H134" s="11"/>
    </row>
    <row r="135" spans="1:8" ht="12.75">
      <c r="A135" s="12">
        <v>127</v>
      </c>
      <c r="B135" s="13">
        <v>43572</v>
      </c>
      <c r="C135" s="14">
        <v>2345</v>
      </c>
      <c r="D135" s="12" t="s">
        <v>10</v>
      </c>
      <c r="E135" s="12" t="s">
        <v>106</v>
      </c>
      <c r="F135" s="18">
        <v>1006.2</v>
      </c>
      <c r="G135" s="16" t="s">
        <v>16</v>
      </c>
      <c r="H135" s="11"/>
    </row>
    <row r="136" spans="1:8" ht="12.75">
      <c r="A136" s="12">
        <v>128</v>
      </c>
      <c r="B136" s="13">
        <v>43572</v>
      </c>
      <c r="C136" s="14">
        <v>2346</v>
      </c>
      <c r="D136" s="12" t="s">
        <v>10</v>
      </c>
      <c r="E136" s="12" t="s">
        <v>106</v>
      </c>
      <c r="F136" s="18">
        <v>2317</v>
      </c>
      <c r="G136" s="16" t="s">
        <v>16</v>
      </c>
      <c r="H136" s="11"/>
    </row>
    <row r="137" spans="1:8" ht="12.75">
      <c r="A137" s="12">
        <v>129</v>
      </c>
      <c r="B137" s="13">
        <v>43572</v>
      </c>
      <c r="C137" s="14">
        <v>2347</v>
      </c>
      <c r="D137" s="12" t="s">
        <v>107</v>
      </c>
      <c r="E137" s="12" t="s">
        <v>108</v>
      </c>
      <c r="F137" s="18">
        <v>3.43</v>
      </c>
      <c r="G137" s="16" t="s">
        <v>16</v>
      </c>
      <c r="H137" s="11"/>
    </row>
    <row r="138" spans="1:8" ht="12.75">
      <c r="A138" s="12">
        <v>130</v>
      </c>
      <c r="B138" s="13">
        <v>43572</v>
      </c>
      <c r="C138" s="14">
        <v>2348</v>
      </c>
      <c r="D138" s="12" t="s">
        <v>109</v>
      </c>
      <c r="E138" s="12" t="s">
        <v>20</v>
      </c>
      <c r="F138" s="18">
        <v>50.78</v>
      </c>
      <c r="G138" s="16" t="s">
        <v>16</v>
      </c>
      <c r="H138" s="11"/>
    </row>
    <row r="139" spans="1:8" ht="12.75">
      <c r="A139" s="12">
        <v>131</v>
      </c>
      <c r="B139" s="13">
        <v>43572</v>
      </c>
      <c r="C139" s="14">
        <v>2349</v>
      </c>
      <c r="D139" s="12" t="s">
        <v>105</v>
      </c>
      <c r="E139" s="12" t="s">
        <v>20</v>
      </c>
      <c r="F139" s="18">
        <v>7109</v>
      </c>
      <c r="G139" s="16" t="s">
        <v>16</v>
      </c>
      <c r="H139" s="11"/>
    </row>
    <row r="140" spans="1:8" ht="12.75">
      <c r="A140" s="12">
        <v>132</v>
      </c>
      <c r="B140" s="13">
        <v>43572</v>
      </c>
      <c r="C140" s="14">
        <v>2350</v>
      </c>
      <c r="D140" s="12" t="s">
        <v>110</v>
      </c>
      <c r="E140" s="12" t="s">
        <v>20</v>
      </c>
      <c r="F140" s="18">
        <v>368.9</v>
      </c>
      <c r="G140" s="16" t="s">
        <v>16</v>
      </c>
      <c r="H140" s="11"/>
    </row>
    <row r="141" spans="1:8" ht="12.75">
      <c r="A141" s="12">
        <v>133</v>
      </c>
      <c r="B141" s="13">
        <v>43572</v>
      </c>
      <c r="C141" s="14">
        <v>2351</v>
      </c>
      <c r="D141" s="12" t="s">
        <v>111</v>
      </c>
      <c r="E141" s="12" t="s">
        <v>112</v>
      </c>
      <c r="F141" s="18">
        <v>1595.79</v>
      </c>
      <c r="G141" s="16" t="s">
        <v>16</v>
      </c>
      <c r="H141" s="11"/>
    </row>
    <row r="142" spans="1:8" ht="12.75">
      <c r="A142" s="12">
        <v>134</v>
      </c>
      <c r="B142" s="13">
        <v>43572</v>
      </c>
      <c r="C142" s="14">
        <v>2352</v>
      </c>
      <c r="D142" s="12" t="s">
        <v>113</v>
      </c>
      <c r="E142" s="12" t="s">
        <v>112</v>
      </c>
      <c r="F142" s="18">
        <v>753.4</v>
      </c>
      <c r="G142" s="16" t="s">
        <v>16</v>
      </c>
      <c r="H142" s="11"/>
    </row>
    <row r="143" spans="1:8" ht="12.75">
      <c r="A143" s="12">
        <v>135</v>
      </c>
      <c r="B143" s="13">
        <v>43572</v>
      </c>
      <c r="C143" s="14">
        <v>2353</v>
      </c>
      <c r="D143" s="12" t="s">
        <v>114</v>
      </c>
      <c r="E143" s="12" t="s">
        <v>115</v>
      </c>
      <c r="F143" s="18">
        <v>65</v>
      </c>
      <c r="G143" s="16" t="s">
        <v>15</v>
      </c>
      <c r="H143" s="11"/>
    </row>
    <row r="144" spans="1:8" ht="12.75">
      <c r="A144" s="12">
        <v>136</v>
      </c>
      <c r="B144" s="13">
        <v>43572</v>
      </c>
      <c r="C144" s="14">
        <v>2354</v>
      </c>
      <c r="D144" s="12" t="s">
        <v>114</v>
      </c>
      <c r="E144" s="12" t="s">
        <v>115</v>
      </c>
      <c r="F144" s="18">
        <v>2597</v>
      </c>
      <c r="G144" s="16" t="s">
        <v>16</v>
      </c>
      <c r="H144" s="11"/>
    </row>
    <row r="145" spans="1:8" ht="12.75">
      <c r="A145" s="12">
        <v>137</v>
      </c>
      <c r="B145" s="13">
        <v>43572</v>
      </c>
      <c r="C145" s="14">
        <v>2355</v>
      </c>
      <c r="D145" s="12" t="s">
        <v>48</v>
      </c>
      <c r="E145" s="12" t="s">
        <v>116</v>
      </c>
      <c r="F145" s="18">
        <v>1250</v>
      </c>
      <c r="G145" s="16" t="s">
        <v>16</v>
      </c>
      <c r="H145" s="11"/>
    </row>
    <row r="146" spans="1:8" ht="12.75">
      <c r="A146" s="12">
        <v>138</v>
      </c>
      <c r="B146" s="13">
        <v>43572</v>
      </c>
      <c r="C146" s="14">
        <v>2356</v>
      </c>
      <c r="D146" s="12" t="s">
        <v>40</v>
      </c>
      <c r="E146" s="12" t="s">
        <v>117</v>
      </c>
      <c r="F146" s="18">
        <v>480354</v>
      </c>
      <c r="G146" s="16" t="s">
        <v>16</v>
      </c>
      <c r="H146" s="11"/>
    </row>
    <row r="147" spans="1:8" ht="12.75">
      <c r="A147" s="12">
        <v>139</v>
      </c>
      <c r="B147" s="13">
        <v>43572</v>
      </c>
      <c r="C147" s="14">
        <v>2357</v>
      </c>
      <c r="D147" s="12" t="s">
        <v>48</v>
      </c>
      <c r="E147" s="12" t="s">
        <v>118</v>
      </c>
      <c r="F147" s="18">
        <v>6936</v>
      </c>
      <c r="G147" s="16" t="s">
        <v>16</v>
      </c>
      <c r="H147" s="11"/>
    </row>
    <row r="148" spans="1:8" ht="12.75">
      <c r="A148" s="12">
        <v>140</v>
      </c>
      <c r="B148" s="13">
        <v>43572</v>
      </c>
      <c r="C148" s="14">
        <v>2358</v>
      </c>
      <c r="D148" s="12" t="s">
        <v>119</v>
      </c>
      <c r="E148" s="12" t="s">
        <v>117</v>
      </c>
      <c r="F148" s="18">
        <v>256151</v>
      </c>
      <c r="G148" s="16" t="s">
        <v>12</v>
      </c>
      <c r="H148" s="11"/>
    </row>
    <row r="149" spans="1:8" ht="12.75">
      <c r="A149" s="12">
        <v>141</v>
      </c>
      <c r="B149" s="13">
        <v>43572</v>
      </c>
      <c r="C149" s="14">
        <v>2359</v>
      </c>
      <c r="D149" s="12" t="s">
        <v>10</v>
      </c>
      <c r="E149" s="12" t="s">
        <v>18</v>
      </c>
      <c r="F149" s="18">
        <v>33.17</v>
      </c>
      <c r="G149" s="16" t="s">
        <v>16</v>
      </c>
      <c r="H149" s="11"/>
    </row>
    <row r="150" spans="1:8" ht="12.75">
      <c r="A150" s="12">
        <v>142</v>
      </c>
      <c r="B150" s="13">
        <v>43574</v>
      </c>
      <c r="C150" s="14">
        <v>2360</v>
      </c>
      <c r="D150" s="12" t="s">
        <v>10</v>
      </c>
      <c r="E150" s="12" t="s">
        <v>120</v>
      </c>
      <c r="F150" s="18">
        <v>170.5</v>
      </c>
      <c r="G150" s="16" t="s">
        <v>15</v>
      </c>
      <c r="H150" s="11"/>
    </row>
    <row r="151" spans="1:8" ht="12.75">
      <c r="A151" s="12">
        <v>143</v>
      </c>
      <c r="B151" s="13">
        <v>43574</v>
      </c>
      <c r="C151" s="14">
        <v>2361</v>
      </c>
      <c r="D151" s="12" t="s">
        <v>10</v>
      </c>
      <c r="E151" s="12" t="s">
        <v>120</v>
      </c>
      <c r="F151" s="18">
        <v>137350.52</v>
      </c>
      <c r="G151" s="16" t="s">
        <v>16</v>
      </c>
      <c r="H151" s="11"/>
    </row>
    <row r="152" spans="1:8" ht="12.75">
      <c r="A152" s="12">
        <v>144</v>
      </c>
      <c r="B152" s="13">
        <v>43574</v>
      </c>
      <c r="C152" s="14">
        <v>2362</v>
      </c>
      <c r="D152" s="12" t="s">
        <v>10</v>
      </c>
      <c r="E152" s="12" t="s">
        <v>55</v>
      </c>
      <c r="F152" s="18">
        <v>3015</v>
      </c>
      <c r="G152" s="16" t="s">
        <v>16</v>
      </c>
      <c r="H152" s="11"/>
    </row>
    <row r="153" spans="1:8" ht="12.75">
      <c r="A153" s="12">
        <v>145</v>
      </c>
      <c r="B153" s="13">
        <v>43574</v>
      </c>
      <c r="C153" s="14">
        <v>2363</v>
      </c>
      <c r="D153" s="12" t="s">
        <v>10</v>
      </c>
      <c r="E153" s="12" t="s">
        <v>55</v>
      </c>
      <c r="F153" s="18">
        <v>4705</v>
      </c>
      <c r="G153" s="16" t="s">
        <v>12</v>
      </c>
      <c r="H153" s="11"/>
    </row>
    <row r="154" spans="1:8" ht="12.75">
      <c r="A154" s="12">
        <v>146</v>
      </c>
      <c r="B154" s="13">
        <v>43574</v>
      </c>
      <c r="C154" s="14">
        <v>2364</v>
      </c>
      <c r="D154" s="12" t="s">
        <v>10</v>
      </c>
      <c r="E154" s="12" t="s">
        <v>18</v>
      </c>
      <c r="F154" s="18">
        <v>51.76</v>
      </c>
      <c r="G154" s="16" t="s">
        <v>12</v>
      </c>
      <c r="H154" s="11"/>
    </row>
    <row r="155" spans="1:8" ht="12.75">
      <c r="A155" s="12">
        <v>147</v>
      </c>
      <c r="B155" s="13">
        <v>43574</v>
      </c>
      <c r="C155" s="14">
        <v>2365</v>
      </c>
      <c r="D155" s="12" t="s">
        <v>10</v>
      </c>
      <c r="E155" s="12" t="s">
        <v>121</v>
      </c>
      <c r="F155" s="18">
        <v>5873.85</v>
      </c>
      <c r="G155" s="16" t="s">
        <v>12</v>
      </c>
      <c r="H155" s="11"/>
    </row>
    <row r="156" spans="1:8" ht="12.75">
      <c r="A156" s="12">
        <v>148</v>
      </c>
      <c r="B156" s="13">
        <v>43574</v>
      </c>
      <c r="C156" s="14">
        <v>2366</v>
      </c>
      <c r="D156" s="12" t="s">
        <v>10</v>
      </c>
      <c r="E156" s="12" t="s">
        <v>122</v>
      </c>
      <c r="F156" s="18">
        <v>7320.21</v>
      </c>
      <c r="G156" s="16" t="s">
        <v>12</v>
      </c>
      <c r="H156" s="11"/>
    </row>
    <row r="157" spans="1:8" ht="12.75">
      <c r="A157" s="12">
        <v>149</v>
      </c>
      <c r="B157" s="13">
        <v>43574</v>
      </c>
      <c r="C157" s="14">
        <v>2367</v>
      </c>
      <c r="D157" s="12" t="s">
        <v>10</v>
      </c>
      <c r="E157" s="12" t="s">
        <v>123</v>
      </c>
      <c r="F157" s="18">
        <v>18386.93</v>
      </c>
      <c r="G157" s="16" t="s">
        <v>12</v>
      </c>
      <c r="H157" s="11"/>
    </row>
    <row r="158" spans="1:8" ht="12.75">
      <c r="A158" s="12">
        <v>150</v>
      </c>
      <c r="B158" s="13">
        <v>43574</v>
      </c>
      <c r="C158" s="14" t="s">
        <v>124</v>
      </c>
      <c r="D158" s="12" t="s">
        <v>44</v>
      </c>
      <c r="E158" s="12" t="s">
        <v>54</v>
      </c>
      <c r="F158" s="18">
        <v>115</v>
      </c>
      <c r="G158" s="16" t="s">
        <v>15</v>
      </c>
      <c r="H158" s="11"/>
    </row>
    <row r="159" spans="1:8" ht="12.75">
      <c r="A159" s="12">
        <v>151</v>
      </c>
      <c r="B159" s="13">
        <v>43574</v>
      </c>
      <c r="C159" s="14" t="s">
        <v>125</v>
      </c>
      <c r="D159" s="12" t="s">
        <v>44</v>
      </c>
      <c r="E159" s="12" t="s">
        <v>54</v>
      </c>
      <c r="F159" s="18">
        <v>133579</v>
      </c>
      <c r="G159" s="16" t="s">
        <v>16</v>
      </c>
      <c r="H159" s="11"/>
    </row>
    <row r="160" spans="1:8" ht="12.75">
      <c r="A160" s="12">
        <v>152</v>
      </c>
      <c r="B160" s="13">
        <v>43574</v>
      </c>
      <c r="C160" s="14">
        <v>2577</v>
      </c>
      <c r="D160" s="12" t="s">
        <v>10</v>
      </c>
      <c r="E160" s="12" t="s">
        <v>37</v>
      </c>
      <c r="F160" s="18">
        <v>1627</v>
      </c>
      <c r="G160" s="16" t="s">
        <v>16</v>
      </c>
      <c r="H160" s="11"/>
    </row>
    <row r="161" spans="1:8" ht="12.75">
      <c r="A161" s="12">
        <v>153</v>
      </c>
      <c r="B161" s="13">
        <v>43574</v>
      </c>
      <c r="C161" s="14">
        <v>2578</v>
      </c>
      <c r="D161" s="12" t="s">
        <v>10</v>
      </c>
      <c r="E161" s="12" t="s">
        <v>18</v>
      </c>
      <c r="F161" s="18">
        <v>17.9</v>
      </c>
      <c r="G161" s="16" t="s">
        <v>16</v>
      </c>
      <c r="H161" s="11"/>
    </row>
    <row r="162" spans="1:8" ht="12.75">
      <c r="A162" s="12">
        <v>154</v>
      </c>
      <c r="B162" s="13">
        <v>43574</v>
      </c>
      <c r="C162" s="14">
        <v>2579</v>
      </c>
      <c r="D162" s="12" t="s">
        <v>10</v>
      </c>
      <c r="E162" s="12" t="s">
        <v>37</v>
      </c>
      <c r="F162" s="18">
        <v>15126</v>
      </c>
      <c r="G162" s="16" t="s">
        <v>16</v>
      </c>
      <c r="H162" s="11"/>
    </row>
    <row r="163" spans="1:8" ht="12.75">
      <c r="A163" s="12">
        <v>155</v>
      </c>
      <c r="B163" s="13">
        <v>43574</v>
      </c>
      <c r="C163" s="14">
        <v>2580</v>
      </c>
      <c r="D163" s="12" t="s">
        <v>10</v>
      </c>
      <c r="E163" s="12" t="s">
        <v>18</v>
      </c>
      <c r="F163" s="18">
        <v>166.39</v>
      </c>
      <c r="G163" s="16" t="s">
        <v>16</v>
      </c>
      <c r="H163" s="11"/>
    </row>
    <row r="164" spans="1:8" ht="12.75">
      <c r="A164" s="12">
        <v>156</v>
      </c>
      <c r="B164" s="13">
        <v>43574</v>
      </c>
      <c r="C164" s="14">
        <v>2581</v>
      </c>
      <c r="D164" s="12" t="s">
        <v>44</v>
      </c>
      <c r="E164" s="12" t="s">
        <v>54</v>
      </c>
      <c r="F164" s="18">
        <v>220</v>
      </c>
      <c r="G164" s="16" t="s">
        <v>15</v>
      </c>
      <c r="H164" s="11"/>
    </row>
    <row r="165" spans="1:8" ht="12.75">
      <c r="A165" s="12">
        <v>157</v>
      </c>
      <c r="B165" s="13">
        <v>43574</v>
      </c>
      <c r="C165" s="14" t="s">
        <v>126</v>
      </c>
      <c r="D165" s="12" t="s">
        <v>44</v>
      </c>
      <c r="E165" s="12" t="s">
        <v>54</v>
      </c>
      <c r="F165" s="18">
        <v>302462</v>
      </c>
      <c r="G165" s="16" t="s">
        <v>12</v>
      </c>
      <c r="H165" s="11"/>
    </row>
    <row r="166" spans="1:8" ht="12.75">
      <c r="A166" s="12">
        <v>158</v>
      </c>
      <c r="B166" s="13">
        <v>43577</v>
      </c>
      <c r="C166" s="14">
        <v>2652</v>
      </c>
      <c r="D166" s="12" t="s">
        <v>10</v>
      </c>
      <c r="E166" s="12" t="s">
        <v>106</v>
      </c>
      <c r="F166" s="18">
        <v>1008.6</v>
      </c>
      <c r="G166" s="16" t="s">
        <v>16</v>
      </c>
      <c r="H166" s="11"/>
    </row>
    <row r="167" spans="1:8" ht="12.75">
      <c r="A167" s="12">
        <v>159</v>
      </c>
      <c r="B167" s="13">
        <v>43577</v>
      </c>
      <c r="C167" s="14">
        <v>2653</v>
      </c>
      <c r="D167" s="12" t="s">
        <v>127</v>
      </c>
      <c r="E167" s="12" t="s">
        <v>128</v>
      </c>
      <c r="F167" s="18">
        <v>333.23</v>
      </c>
      <c r="G167" s="16" t="s">
        <v>16</v>
      </c>
      <c r="H167" s="11"/>
    </row>
    <row r="168" spans="1:8" ht="12.75">
      <c r="A168" s="12">
        <v>160</v>
      </c>
      <c r="B168" s="13">
        <v>43577</v>
      </c>
      <c r="C168" s="14">
        <v>2654</v>
      </c>
      <c r="D168" s="12" t="s">
        <v>129</v>
      </c>
      <c r="E168" s="12" t="s">
        <v>130</v>
      </c>
      <c r="F168" s="18">
        <v>5780.38</v>
      </c>
      <c r="G168" s="16" t="s">
        <v>16</v>
      </c>
      <c r="H168" s="11"/>
    </row>
    <row r="169" spans="1:8" ht="12.75">
      <c r="A169" s="12">
        <v>161</v>
      </c>
      <c r="B169" s="13">
        <v>43577</v>
      </c>
      <c r="C169" s="14">
        <v>2655</v>
      </c>
      <c r="D169" s="12" t="s">
        <v>131</v>
      </c>
      <c r="E169" s="12" t="s">
        <v>112</v>
      </c>
      <c r="F169" s="18">
        <v>786.37</v>
      </c>
      <c r="G169" s="16" t="s">
        <v>16</v>
      </c>
      <c r="H169" s="11"/>
    </row>
    <row r="170" spans="1:8" ht="12.75">
      <c r="A170" s="12">
        <v>162</v>
      </c>
      <c r="B170" s="13">
        <v>43577</v>
      </c>
      <c r="C170" s="14">
        <v>2656</v>
      </c>
      <c r="D170" s="12" t="s">
        <v>132</v>
      </c>
      <c r="E170" s="12" t="s">
        <v>133</v>
      </c>
      <c r="F170" s="18">
        <v>194.6</v>
      </c>
      <c r="G170" s="16" t="s">
        <v>16</v>
      </c>
      <c r="H170" s="11"/>
    </row>
    <row r="171" spans="1:8" ht="12.75">
      <c r="A171" s="12">
        <v>163</v>
      </c>
      <c r="B171" s="13">
        <v>43577</v>
      </c>
      <c r="C171" s="14">
        <v>2657</v>
      </c>
      <c r="D171" s="12" t="s">
        <v>129</v>
      </c>
      <c r="E171" s="12" t="s">
        <v>130</v>
      </c>
      <c r="F171" s="18">
        <v>120</v>
      </c>
      <c r="G171" s="16" t="s">
        <v>15</v>
      </c>
      <c r="H171" s="11"/>
    </row>
    <row r="172" spans="1:8" ht="12.75">
      <c r="A172" s="12">
        <v>164</v>
      </c>
      <c r="B172" s="13">
        <v>43577</v>
      </c>
      <c r="C172" s="14" t="s">
        <v>134</v>
      </c>
      <c r="D172" s="12" t="s">
        <v>44</v>
      </c>
      <c r="E172" s="12" t="s">
        <v>54</v>
      </c>
      <c r="F172" s="18">
        <v>1464</v>
      </c>
      <c r="G172" s="16" t="s">
        <v>12</v>
      </c>
      <c r="H172" s="11"/>
    </row>
    <row r="173" spans="1:8" ht="12.75">
      <c r="A173" s="12">
        <v>165</v>
      </c>
      <c r="B173" s="13">
        <v>43577</v>
      </c>
      <c r="C173" s="14" t="s">
        <v>135</v>
      </c>
      <c r="D173" s="12" t="s">
        <v>44</v>
      </c>
      <c r="E173" s="12" t="s">
        <v>54</v>
      </c>
      <c r="F173" s="18">
        <v>9900</v>
      </c>
      <c r="G173" s="16" t="s">
        <v>16</v>
      </c>
      <c r="H173" s="11"/>
    </row>
    <row r="174" spans="1:8" ht="12.75">
      <c r="A174" s="12">
        <v>166</v>
      </c>
      <c r="B174" s="13">
        <v>43578</v>
      </c>
      <c r="C174" s="14" t="s">
        <v>136</v>
      </c>
      <c r="D174" s="12" t="s">
        <v>137</v>
      </c>
      <c r="E174" s="12" t="s">
        <v>138</v>
      </c>
      <c r="F174" s="18">
        <v>469.3</v>
      </c>
      <c r="G174" s="16" t="s">
        <v>16</v>
      </c>
      <c r="H174" s="11"/>
    </row>
    <row r="175" spans="1:8" ht="12.75">
      <c r="A175" s="12">
        <v>167</v>
      </c>
      <c r="B175" s="13">
        <v>43578</v>
      </c>
      <c r="C175" s="14">
        <v>2713</v>
      </c>
      <c r="D175" s="12" t="s">
        <v>139</v>
      </c>
      <c r="E175" s="12" t="s">
        <v>20</v>
      </c>
      <c r="F175" s="18">
        <v>68</v>
      </c>
      <c r="G175" s="16" t="s">
        <v>15</v>
      </c>
      <c r="H175" s="11"/>
    </row>
    <row r="176" spans="1:8" ht="12.75">
      <c r="A176" s="12">
        <v>168</v>
      </c>
      <c r="B176" s="13">
        <v>43578</v>
      </c>
      <c r="C176" s="14">
        <v>2714</v>
      </c>
      <c r="D176" s="12" t="s">
        <v>10</v>
      </c>
      <c r="E176" s="12" t="s">
        <v>33</v>
      </c>
      <c r="F176" s="18">
        <v>7843971</v>
      </c>
      <c r="G176" s="16" t="s">
        <v>12</v>
      </c>
      <c r="H176" s="11"/>
    </row>
    <row r="177" spans="1:8" ht="12.75">
      <c r="A177" s="12">
        <v>169</v>
      </c>
      <c r="B177" s="13">
        <v>43578</v>
      </c>
      <c r="C177" s="14">
        <v>2715</v>
      </c>
      <c r="D177" s="12" t="s">
        <v>10</v>
      </c>
      <c r="E177" s="12" t="s">
        <v>34</v>
      </c>
      <c r="F177" s="18">
        <v>2848118</v>
      </c>
      <c r="G177" s="16" t="s">
        <v>12</v>
      </c>
      <c r="H177" s="11"/>
    </row>
    <row r="178" spans="1:8" ht="12.75">
      <c r="A178" s="12">
        <v>170</v>
      </c>
      <c r="B178" s="13">
        <v>43578</v>
      </c>
      <c r="C178" s="14">
        <v>2716</v>
      </c>
      <c r="D178" s="12" t="s">
        <v>10</v>
      </c>
      <c r="E178" s="12" t="s">
        <v>140</v>
      </c>
      <c r="F178" s="18">
        <v>1062607</v>
      </c>
      <c r="G178" s="16" t="s">
        <v>12</v>
      </c>
      <c r="H178" s="11"/>
    </row>
    <row r="179" spans="1:8" ht="12.75">
      <c r="A179" s="12">
        <v>171</v>
      </c>
      <c r="B179" s="13">
        <v>43578</v>
      </c>
      <c r="C179" s="14">
        <v>2717</v>
      </c>
      <c r="D179" s="12" t="s">
        <v>10</v>
      </c>
      <c r="E179" s="12" t="s">
        <v>141</v>
      </c>
      <c r="F179" s="18">
        <v>32637568</v>
      </c>
      <c r="G179" s="16" t="s">
        <v>16</v>
      </c>
      <c r="H179" s="11"/>
    </row>
    <row r="180" spans="1:8" ht="12.75">
      <c r="A180" s="12">
        <v>172</v>
      </c>
      <c r="B180" s="13">
        <v>43578</v>
      </c>
      <c r="C180" s="14">
        <v>2718</v>
      </c>
      <c r="D180" s="12" t="s">
        <v>10</v>
      </c>
      <c r="E180" s="12" t="s">
        <v>141</v>
      </c>
      <c r="F180" s="18">
        <v>72521</v>
      </c>
      <c r="G180" s="16" t="s">
        <v>15</v>
      </c>
      <c r="H180" s="11"/>
    </row>
    <row r="181" spans="1:8" ht="12.75">
      <c r="A181" s="12">
        <v>173</v>
      </c>
      <c r="B181" s="13">
        <v>43579</v>
      </c>
      <c r="C181" s="14">
        <v>2719</v>
      </c>
      <c r="D181" s="12" t="s">
        <v>142</v>
      </c>
      <c r="E181" s="12" t="s">
        <v>20</v>
      </c>
      <c r="F181" s="18">
        <v>2075</v>
      </c>
      <c r="G181" s="16" t="s">
        <v>16</v>
      </c>
      <c r="H181" s="11"/>
    </row>
    <row r="182" spans="1:8" ht="12.75">
      <c r="A182" s="12">
        <v>174</v>
      </c>
      <c r="B182" s="13">
        <v>43579</v>
      </c>
      <c r="C182" s="14">
        <v>2720</v>
      </c>
      <c r="D182" s="12" t="s">
        <v>10</v>
      </c>
      <c r="E182" s="12" t="s">
        <v>106</v>
      </c>
      <c r="F182" s="18">
        <v>1250.9</v>
      </c>
      <c r="G182" s="16" t="s">
        <v>16</v>
      </c>
      <c r="H182" s="11"/>
    </row>
    <row r="183" spans="1:8" ht="12.75">
      <c r="A183" s="12">
        <v>175</v>
      </c>
      <c r="B183" s="13">
        <v>43579</v>
      </c>
      <c r="C183" s="14">
        <v>2721</v>
      </c>
      <c r="D183" s="12" t="s">
        <v>143</v>
      </c>
      <c r="E183" s="12" t="s">
        <v>112</v>
      </c>
      <c r="F183" s="18">
        <v>107.1</v>
      </c>
      <c r="G183" s="16" t="s">
        <v>16</v>
      </c>
      <c r="H183" s="11"/>
    </row>
    <row r="184" spans="1:8" ht="12.75">
      <c r="A184" s="12">
        <v>176</v>
      </c>
      <c r="B184" s="13">
        <v>43579</v>
      </c>
      <c r="C184" s="14">
        <v>2722</v>
      </c>
      <c r="D184" s="12" t="s">
        <v>144</v>
      </c>
      <c r="E184" s="12" t="s">
        <v>112</v>
      </c>
      <c r="F184" s="18">
        <v>202.3</v>
      </c>
      <c r="G184" s="16" t="s">
        <v>16</v>
      </c>
      <c r="H184" s="11"/>
    </row>
    <row r="185" spans="1:8" ht="12.75">
      <c r="A185" s="12">
        <v>177</v>
      </c>
      <c r="B185" s="13">
        <v>43579</v>
      </c>
      <c r="C185" s="14">
        <v>2723</v>
      </c>
      <c r="D185" s="12" t="s">
        <v>145</v>
      </c>
      <c r="E185" s="12" t="s">
        <v>20</v>
      </c>
      <c r="F185" s="18">
        <v>1159.66</v>
      </c>
      <c r="G185" s="16" t="s">
        <v>16</v>
      </c>
      <c r="H185" s="11"/>
    </row>
    <row r="186" spans="1:8" ht="12.75">
      <c r="A186" s="12">
        <v>178</v>
      </c>
      <c r="B186" s="13">
        <v>43579</v>
      </c>
      <c r="C186" s="14">
        <v>2724</v>
      </c>
      <c r="D186" s="12" t="s">
        <v>44</v>
      </c>
      <c r="E186" s="12" t="s">
        <v>146</v>
      </c>
      <c r="F186" s="18">
        <v>2000</v>
      </c>
      <c r="G186" s="16" t="s">
        <v>16</v>
      </c>
      <c r="H186" s="11"/>
    </row>
    <row r="187" spans="1:8" ht="12.75">
      <c r="A187" s="12">
        <v>179</v>
      </c>
      <c r="B187" s="13">
        <v>43579</v>
      </c>
      <c r="C187" s="14">
        <v>2725</v>
      </c>
      <c r="D187" s="12" t="s">
        <v>44</v>
      </c>
      <c r="E187" s="12" t="s">
        <v>146</v>
      </c>
      <c r="F187" s="18">
        <v>2000</v>
      </c>
      <c r="G187" s="16" t="s">
        <v>16</v>
      </c>
      <c r="H187" s="11"/>
    </row>
    <row r="188" spans="1:8" ht="12.75">
      <c r="A188" s="12">
        <v>180</v>
      </c>
      <c r="B188" s="13">
        <v>43579</v>
      </c>
      <c r="C188" s="14">
        <v>2726</v>
      </c>
      <c r="D188" s="12" t="s">
        <v>44</v>
      </c>
      <c r="E188" s="12" t="s">
        <v>146</v>
      </c>
      <c r="F188" s="18">
        <v>800</v>
      </c>
      <c r="G188" s="16" t="s">
        <v>16</v>
      </c>
      <c r="H188" s="11"/>
    </row>
    <row r="189" spans="1:8" ht="12.75">
      <c r="A189" s="12">
        <v>181</v>
      </c>
      <c r="B189" s="13">
        <v>43579</v>
      </c>
      <c r="C189" s="14">
        <v>2727</v>
      </c>
      <c r="D189" s="12" t="s">
        <v>44</v>
      </c>
      <c r="E189" s="12" t="s">
        <v>146</v>
      </c>
      <c r="F189" s="18">
        <v>1500</v>
      </c>
      <c r="G189" s="16" t="s">
        <v>16</v>
      </c>
      <c r="H189" s="11"/>
    </row>
    <row r="190" spans="1:8" ht="12.75">
      <c r="A190" s="12">
        <v>182</v>
      </c>
      <c r="B190" s="13">
        <v>43579</v>
      </c>
      <c r="C190" s="14">
        <v>2728</v>
      </c>
      <c r="D190" s="12" t="s">
        <v>147</v>
      </c>
      <c r="E190" s="12" t="s">
        <v>20</v>
      </c>
      <c r="F190" s="18">
        <v>708</v>
      </c>
      <c r="G190" s="16" t="s">
        <v>12</v>
      </c>
      <c r="H190" s="11"/>
    </row>
    <row r="191" spans="1:8" ht="12.75">
      <c r="A191" s="12">
        <v>183</v>
      </c>
      <c r="B191" s="13">
        <v>43579</v>
      </c>
      <c r="C191" s="14">
        <v>2729</v>
      </c>
      <c r="D191" s="12" t="s">
        <v>148</v>
      </c>
      <c r="E191" s="12" t="s">
        <v>20</v>
      </c>
      <c r="F191" s="18">
        <v>2900</v>
      </c>
      <c r="G191" s="16" t="s">
        <v>12</v>
      </c>
      <c r="H191" s="11"/>
    </row>
    <row r="192" spans="1:8" ht="12.75">
      <c r="A192" s="12">
        <v>184</v>
      </c>
      <c r="B192" s="13">
        <v>43579</v>
      </c>
      <c r="C192" s="14">
        <v>2730</v>
      </c>
      <c r="D192" s="12" t="s">
        <v>149</v>
      </c>
      <c r="E192" s="12" t="s">
        <v>20</v>
      </c>
      <c r="F192" s="18">
        <v>4140</v>
      </c>
      <c r="G192" s="16" t="s">
        <v>12</v>
      </c>
      <c r="H192" s="11"/>
    </row>
    <row r="193" spans="1:8" ht="12.75">
      <c r="A193" s="12">
        <v>185</v>
      </c>
      <c r="B193" s="13">
        <v>43579</v>
      </c>
      <c r="C193" s="14">
        <v>2731</v>
      </c>
      <c r="D193" s="12" t="s">
        <v>150</v>
      </c>
      <c r="E193" s="12" t="s">
        <v>20</v>
      </c>
      <c r="F193" s="18">
        <v>6510</v>
      </c>
      <c r="G193" s="16" t="s">
        <v>12</v>
      </c>
      <c r="H193" s="11"/>
    </row>
    <row r="194" spans="1:8" ht="12.75">
      <c r="A194" s="12">
        <v>186</v>
      </c>
      <c r="B194" s="13">
        <v>43579</v>
      </c>
      <c r="C194" s="14">
        <v>2732</v>
      </c>
      <c r="D194" s="12" t="s">
        <v>151</v>
      </c>
      <c r="E194" s="12" t="s">
        <v>20</v>
      </c>
      <c r="F194" s="18">
        <v>7102</v>
      </c>
      <c r="G194" s="16" t="s">
        <v>12</v>
      </c>
      <c r="H194" s="11"/>
    </row>
    <row r="195" spans="1:8" ht="12.75">
      <c r="A195" s="12">
        <v>187</v>
      </c>
      <c r="B195" s="13">
        <v>43579</v>
      </c>
      <c r="C195" s="14">
        <v>2733</v>
      </c>
      <c r="D195" s="12" t="s">
        <v>152</v>
      </c>
      <c r="E195" s="12" t="s">
        <v>20</v>
      </c>
      <c r="F195" s="18">
        <v>11631</v>
      </c>
      <c r="G195" s="16" t="s">
        <v>12</v>
      </c>
      <c r="H195" s="11"/>
    </row>
    <row r="196" spans="1:8" ht="12.75">
      <c r="A196" s="12">
        <v>188</v>
      </c>
      <c r="B196" s="13">
        <v>43579</v>
      </c>
      <c r="C196" s="14">
        <v>2734</v>
      </c>
      <c r="D196" s="12" t="s">
        <v>153</v>
      </c>
      <c r="E196" s="12" t="s">
        <v>20</v>
      </c>
      <c r="F196" s="18">
        <v>13110</v>
      </c>
      <c r="G196" s="16" t="s">
        <v>12</v>
      </c>
      <c r="H196" s="11"/>
    </row>
    <row r="197" spans="1:8" ht="12.75">
      <c r="A197" s="12">
        <v>189</v>
      </c>
      <c r="B197" s="13">
        <v>43579</v>
      </c>
      <c r="C197" s="14">
        <v>2735</v>
      </c>
      <c r="D197" s="12" t="s">
        <v>154</v>
      </c>
      <c r="E197" s="12" t="s">
        <v>20</v>
      </c>
      <c r="F197" s="18">
        <v>39712</v>
      </c>
      <c r="G197" s="16" t="s">
        <v>12</v>
      </c>
      <c r="H197" s="11"/>
    </row>
    <row r="198" spans="1:8" ht="12.75">
      <c r="A198" s="12">
        <v>190</v>
      </c>
      <c r="B198" s="13">
        <v>43579</v>
      </c>
      <c r="C198" s="14">
        <v>2736</v>
      </c>
      <c r="D198" s="12" t="s">
        <v>155</v>
      </c>
      <c r="E198" s="12" t="s">
        <v>54</v>
      </c>
      <c r="F198" s="18">
        <v>250</v>
      </c>
      <c r="G198" s="16" t="s">
        <v>16</v>
      </c>
      <c r="H198" s="11"/>
    </row>
    <row r="199" spans="1:8" ht="12.75">
      <c r="A199" s="12">
        <v>191</v>
      </c>
      <c r="B199" s="13">
        <v>43579</v>
      </c>
      <c r="C199" s="14">
        <v>2737</v>
      </c>
      <c r="D199" s="12" t="s">
        <v>155</v>
      </c>
      <c r="E199" s="12" t="s">
        <v>54</v>
      </c>
      <c r="F199" s="18">
        <v>150</v>
      </c>
      <c r="G199" s="16" t="s">
        <v>16</v>
      </c>
      <c r="H199" s="11"/>
    </row>
    <row r="200" spans="1:8" ht="12.75">
      <c r="A200" s="12">
        <v>192</v>
      </c>
      <c r="B200" s="13">
        <v>43579</v>
      </c>
      <c r="C200" s="14">
        <v>2738</v>
      </c>
      <c r="D200" s="12" t="s">
        <v>10</v>
      </c>
      <c r="E200" s="12" t="s">
        <v>146</v>
      </c>
      <c r="F200" s="18">
        <v>550</v>
      </c>
      <c r="G200" s="16" t="s">
        <v>16</v>
      </c>
      <c r="H200" s="11"/>
    </row>
    <row r="201" spans="1:8" ht="12.75">
      <c r="A201" s="12">
        <v>193</v>
      </c>
      <c r="B201" s="13">
        <v>43579</v>
      </c>
      <c r="C201" s="14">
        <v>2739</v>
      </c>
      <c r="D201" s="12" t="s">
        <v>10</v>
      </c>
      <c r="E201" s="12" t="s">
        <v>18</v>
      </c>
      <c r="F201" s="18">
        <v>6.05</v>
      </c>
      <c r="G201" s="16" t="s">
        <v>16</v>
      </c>
      <c r="H201" s="11"/>
    </row>
    <row r="202" spans="1:8" ht="12.75">
      <c r="A202" s="12">
        <v>194</v>
      </c>
      <c r="B202" s="13">
        <v>43579</v>
      </c>
      <c r="C202" s="14">
        <v>2740</v>
      </c>
      <c r="D202" s="12" t="s">
        <v>109</v>
      </c>
      <c r="E202" s="12" t="s">
        <v>156</v>
      </c>
      <c r="F202" s="18">
        <v>11276.14</v>
      </c>
      <c r="G202" s="16" t="s">
        <v>12</v>
      </c>
      <c r="H202" s="11"/>
    </row>
    <row r="203" spans="1:8" ht="12.75">
      <c r="A203" s="12">
        <v>195</v>
      </c>
      <c r="B203" s="13">
        <v>43579</v>
      </c>
      <c r="C203" s="14">
        <v>2741</v>
      </c>
      <c r="D203" s="12" t="s">
        <v>109</v>
      </c>
      <c r="E203" s="12" t="s">
        <v>156</v>
      </c>
      <c r="F203" s="18">
        <v>43537.27</v>
      </c>
      <c r="G203" s="16" t="s">
        <v>12</v>
      </c>
      <c r="H203" s="11"/>
    </row>
    <row r="204" spans="1:8" ht="12.75">
      <c r="A204" s="12">
        <v>196</v>
      </c>
      <c r="B204" s="13">
        <v>43579</v>
      </c>
      <c r="C204" s="14">
        <v>2742</v>
      </c>
      <c r="D204" s="12" t="s">
        <v>60</v>
      </c>
      <c r="E204" s="12" t="s">
        <v>157</v>
      </c>
      <c r="F204" s="18">
        <v>52593</v>
      </c>
      <c r="G204" s="16" t="s">
        <v>16</v>
      </c>
      <c r="H204" s="11"/>
    </row>
    <row r="205" spans="1:8" ht="12.75">
      <c r="A205" s="12">
        <v>197</v>
      </c>
      <c r="B205" s="13">
        <v>43579</v>
      </c>
      <c r="C205" s="14">
        <v>2743</v>
      </c>
      <c r="D205" s="12" t="s">
        <v>60</v>
      </c>
      <c r="E205" s="12" t="s">
        <v>157</v>
      </c>
      <c r="F205" s="18">
        <v>6624</v>
      </c>
      <c r="G205" s="16" t="s">
        <v>16</v>
      </c>
      <c r="H205" s="11"/>
    </row>
    <row r="206" spans="1:8" ht="12.75">
      <c r="A206" s="12">
        <v>198</v>
      </c>
      <c r="B206" s="13">
        <v>43579</v>
      </c>
      <c r="C206" s="14">
        <v>2744</v>
      </c>
      <c r="D206" s="12" t="s">
        <v>60</v>
      </c>
      <c r="E206" s="12" t="s">
        <v>157</v>
      </c>
      <c r="F206" s="18">
        <v>21599</v>
      </c>
      <c r="G206" s="16" t="s">
        <v>16</v>
      </c>
      <c r="H206" s="11"/>
    </row>
    <row r="207" spans="1:8" ht="12.75">
      <c r="A207" s="12">
        <v>199</v>
      </c>
      <c r="B207" s="13">
        <v>43579</v>
      </c>
      <c r="C207" s="14">
        <v>2745</v>
      </c>
      <c r="D207" s="12" t="s">
        <v>60</v>
      </c>
      <c r="E207" s="12" t="s">
        <v>157</v>
      </c>
      <c r="F207" s="18">
        <v>4305</v>
      </c>
      <c r="G207" s="16" t="s">
        <v>16</v>
      </c>
      <c r="H207" s="11"/>
    </row>
    <row r="208" spans="1:8" ht="12.75">
      <c r="A208" s="12">
        <v>200</v>
      </c>
      <c r="B208" s="13">
        <v>43579</v>
      </c>
      <c r="C208" s="14">
        <v>2746</v>
      </c>
      <c r="D208" s="12" t="s">
        <v>60</v>
      </c>
      <c r="E208" s="12" t="s">
        <v>157</v>
      </c>
      <c r="F208" s="18">
        <v>2731</v>
      </c>
      <c r="G208" s="16" t="s">
        <v>16</v>
      </c>
      <c r="H208" s="11"/>
    </row>
    <row r="209" spans="1:8" ht="12.75">
      <c r="A209" s="12">
        <v>201</v>
      </c>
      <c r="B209" s="13">
        <v>43579</v>
      </c>
      <c r="C209" s="14">
        <v>2747</v>
      </c>
      <c r="D209" s="12" t="s">
        <v>60</v>
      </c>
      <c r="E209" s="12" t="s">
        <v>157</v>
      </c>
      <c r="F209" s="18">
        <v>2103</v>
      </c>
      <c r="G209" s="16" t="s">
        <v>16</v>
      </c>
      <c r="H209" s="11"/>
    </row>
    <row r="210" spans="1:8" ht="12.75">
      <c r="A210" s="12">
        <v>202</v>
      </c>
      <c r="B210" s="13">
        <v>43579</v>
      </c>
      <c r="C210" s="14">
        <v>2748</v>
      </c>
      <c r="D210" s="12" t="s">
        <v>60</v>
      </c>
      <c r="E210" s="12" t="s">
        <v>157</v>
      </c>
      <c r="F210" s="18">
        <v>3388</v>
      </c>
      <c r="G210" s="16" t="s">
        <v>16</v>
      </c>
      <c r="H210" s="11"/>
    </row>
    <row r="211" spans="1:8" ht="12.75">
      <c r="A211" s="12">
        <v>203</v>
      </c>
      <c r="B211" s="13">
        <v>43579</v>
      </c>
      <c r="C211" s="14">
        <v>2749</v>
      </c>
      <c r="D211" s="12" t="s">
        <v>60</v>
      </c>
      <c r="E211" s="12" t="s">
        <v>157</v>
      </c>
      <c r="F211" s="18">
        <v>3683</v>
      </c>
      <c r="G211" s="16" t="s">
        <v>16</v>
      </c>
      <c r="H211" s="11"/>
    </row>
    <row r="212" spans="1:8" ht="12.75">
      <c r="A212" s="12">
        <v>204</v>
      </c>
      <c r="B212" s="13">
        <v>43579</v>
      </c>
      <c r="C212" s="14">
        <v>2750</v>
      </c>
      <c r="D212" s="12" t="s">
        <v>60</v>
      </c>
      <c r="E212" s="12" t="s">
        <v>157</v>
      </c>
      <c r="F212" s="18">
        <v>4102</v>
      </c>
      <c r="G212" s="16" t="s">
        <v>16</v>
      </c>
      <c r="H212" s="11"/>
    </row>
    <row r="213" spans="1:8" ht="12.75">
      <c r="A213" s="12">
        <v>205</v>
      </c>
      <c r="B213" s="13">
        <v>43579</v>
      </c>
      <c r="C213" s="14">
        <v>2751</v>
      </c>
      <c r="D213" s="12" t="s">
        <v>60</v>
      </c>
      <c r="E213" s="12" t="s">
        <v>157</v>
      </c>
      <c r="F213" s="18">
        <v>2786</v>
      </c>
      <c r="G213" s="16" t="s">
        <v>16</v>
      </c>
      <c r="H213" s="11"/>
    </row>
    <row r="214" spans="1:8" ht="12.75">
      <c r="A214" s="12">
        <v>206</v>
      </c>
      <c r="B214" s="13">
        <v>43579</v>
      </c>
      <c r="C214" s="14">
        <v>2752</v>
      </c>
      <c r="D214" s="12" t="s">
        <v>114</v>
      </c>
      <c r="E214" s="12" t="s">
        <v>158</v>
      </c>
      <c r="F214" s="18">
        <v>16668</v>
      </c>
      <c r="G214" s="16" t="s">
        <v>16</v>
      </c>
      <c r="H214" s="11"/>
    </row>
    <row r="215" spans="1:8" ht="12.75">
      <c r="A215" s="12">
        <v>207</v>
      </c>
      <c r="B215" s="13">
        <v>43579</v>
      </c>
      <c r="C215" s="14">
        <v>2753</v>
      </c>
      <c r="D215" s="12" t="s">
        <v>114</v>
      </c>
      <c r="E215" s="12" t="s">
        <v>66</v>
      </c>
      <c r="F215" s="18">
        <v>8161</v>
      </c>
      <c r="G215" s="16" t="s">
        <v>16</v>
      </c>
      <c r="H215" s="11"/>
    </row>
    <row r="216" spans="1:8" ht="12.75">
      <c r="A216" s="12">
        <v>208</v>
      </c>
      <c r="B216" s="13">
        <v>43579</v>
      </c>
      <c r="C216" s="14">
        <v>2754</v>
      </c>
      <c r="D216" s="12" t="s">
        <v>114</v>
      </c>
      <c r="E216" s="12" t="s">
        <v>158</v>
      </c>
      <c r="F216" s="18">
        <v>6076</v>
      </c>
      <c r="G216" s="16" t="s">
        <v>16</v>
      </c>
      <c r="H216" s="11"/>
    </row>
    <row r="217" spans="1:8" ht="12.75">
      <c r="A217" s="12">
        <v>209</v>
      </c>
      <c r="B217" s="13">
        <v>43579</v>
      </c>
      <c r="C217" s="14">
        <v>2755</v>
      </c>
      <c r="D217" s="12" t="s">
        <v>114</v>
      </c>
      <c r="E217" s="12" t="s">
        <v>66</v>
      </c>
      <c r="F217" s="18">
        <v>3077</v>
      </c>
      <c r="G217" s="16" t="s">
        <v>16</v>
      </c>
      <c r="H217" s="11"/>
    </row>
    <row r="218" spans="1:8" ht="12.75">
      <c r="A218" s="12">
        <v>210</v>
      </c>
      <c r="B218" s="13">
        <v>43579</v>
      </c>
      <c r="C218" s="14">
        <v>2756</v>
      </c>
      <c r="D218" s="12" t="s">
        <v>114</v>
      </c>
      <c r="E218" s="12" t="s">
        <v>159</v>
      </c>
      <c r="F218" s="18">
        <v>6797</v>
      </c>
      <c r="G218" s="16" t="s">
        <v>16</v>
      </c>
      <c r="H218" s="11"/>
    </row>
    <row r="219" spans="1:8" ht="12.75">
      <c r="A219" s="12">
        <v>211</v>
      </c>
      <c r="B219" s="13">
        <v>43579</v>
      </c>
      <c r="C219" s="14">
        <v>2757</v>
      </c>
      <c r="D219" s="12" t="s">
        <v>114</v>
      </c>
      <c r="E219" s="12" t="s">
        <v>159</v>
      </c>
      <c r="F219" s="18">
        <v>15968</v>
      </c>
      <c r="G219" s="16" t="s">
        <v>16</v>
      </c>
      <c r="H219" s="11"/>
    </row>
    <row r="220" spans="1:8" ht="12.75">
      <c r="A220" s="12">
        <v>212</v>
      </c>
      <c r="B220" s="13">
        <v>43579</v>
      </c>
      <c r="C220" s="14">
        <v>2758</v>
      </c>
      <c r="D220" s="12" t="s">
        <v>114</v>
      </c>
      <c r="E220" s="12" t="s">
        <v>160</v>
      </c>
      <c r="F220" s="18">
        <v>1915</v>
      </c>
      <c r="G220" s="16" t="s">
        <v>16</v>
      </c>
      <c r="H220" s="11"/>
    </row>
    <row r="221" spans="1:8" ht="12.75">
      <c r="A221" s="12">
        <v>213</v>
      </c>
      <c r="B221" s="13">
        <v>43579</v>
      </c>
      <c r="C221" s="14">
        <v>2759</v>
      </c>
      <c r="D221" s="12" t="s">
        <v>114</v>
      </c>
      <c r="E221" s="12" t="s">
        <v>160</v>
      </c>
      <c r="F221" s="18">
        <v>5255</v>
      </c>
      <c r="G221" s="16" t="s">
        <v>16</v>
      </c>
      <c r="H221" s="11"/>
    </row>
    <row r="222" spans="1:8" ht="12.75">
      <c r="A222" s="12">
        <v>214</v>
      </c>
      <c r="B222" s="13">
        <v>43579</v>
      </c>
      <c r="C222" s="14">
        <v>2760</v>
      </c>
      <c r="D222" s="12" t="s">
        <v>114</v>
      </c>
      <c r="E222" s="12" t="s">
        <v>161</v>
      </c>
      <c r="F222" s="18">
        <v>184</v>
      </c>
      <c r="G222" s="16" t="s">
        <v>16</v>
      </c>
      <c r="H222" s="11"/>
    </row>
    <row r="223" spans="1:8" ht="12.75">
      <c r="A223" s="12">
        <v>215</v>
      </c>
      <c r="B223" s="13">
        <v>43579</v>
      </c>
      <c r="C223" s="14">
        <v>2761</v>
      </c>
      <c r="D223" s="12" t="s">
        <v>114</v>
      </c>
      <c r="E223" s="12" t="s">
        <v>161</v>
      </c>
      <c r="F223" s="18">
        <v>505</v>
      </c>
      <c r="G223" s="16" t="s">
        <v>16</v>
      </c>
      <c r="H223" s="11"/>
    </row>
    <row r="224" spans="1:8" ht="12.75">
      <c r="A224" s="12">
        <v>216</v>
      </c>
      <c r="B224" s="13">
        <v>43579</v>
      </c>
      <c r="C224" s="14">
        <v>2762</v>
      </c>
      <c r="D224" s="12" t="s">
        <v>114</v>
      </c>
      <c r="E224" s="12" t="s">
        <v>162</v>
      </c>
      <c r="F224" s="18">
        <v>55</v>
      </c>
      <c r="G224" s="16" t="s">
        <v>16</v>
      </c>
      <c r="H224" s="11"/>
    </row>
    <row r="225" spans="1:8" ht="12.75">
      <c r="A225" s="12">
        <v>217</v>
      </c>
      <c r="B225" s="13">
        <v>43579</v>
      </c>
      <c r="C225" s="14">
        <v>2763</v>
      </c>
      <c r="D225" s="12" t="s">
        <v>114</v>
      </c>
      <c r="E225" s="12" t="s">
        <v>162</v>
      </c>
      <c r="F225" s="18">
        <v>152</v>
      </c>
      <c r="G225" s="16" t="s">
        <v>16</v>
      </c>
      <c r="H225" s="11"/>
    </row>
    <row r="226" spans="1:8" ht="12.75">
      <c r="A226" s="12">
        <v>218</v>
      </c>
      <c r="B226" s="13">
        <v>43579</v>
      </c>
      <c r="C226" s="14">
        <v>2764</v>
      </c>
      <c r="D226" s="12" t="s">
        <v>114</v>
      </c>
      <c r="E226" s="20" t="s">
        <v>163</v>
      </c>
      <c r="F226" s="18">
        <v>313</v>
      </c>
      <c r="G226" s="16" t="s">
        <v>16</v>
      </c>
      <c r="H226" s="11"/>
    </row>
    <row r="227" spans="1:8" ht="12.75">
      <c r="A227" s="12">
        <v>219</v>
      </c>
      <c r="B227" s="13">
        <v>43579</v>
      </c>
      <c r="C227" s="14">
        <v>2765</v>
      </c>
      <c r="D227" s="12" t="s">
        <v>114</v>
      </c>
      <c r="E227" s="20" t="s">
        <v>163</v>
      </c>
      <c r="F227" s="18">
        <v>859</v>
      </c>
      <c r="G227" s="16" t="s">
        <v>16</v>
      </c>
      <c r="H227" s="11"/>
    </row>
    <row r="228" spans="1:8" ht="12.75">
      <c r="A228" s="12">
        <v>220</v>
      </c>
      <c r="B228" s="13">
        <v>43215</v>
      </c>
      <c r="C228" s="14">
        <v>2766</v>
      </c>
      <c r="D228" s="12" t="s">
        <v>164</v>
      </c>
      <c r="E228" s="12" t="s">
        <v>108</v>
      </c>
      <c r="F228" s="18">
        <v>2842.47</v>
      </c>
      <c r="G228" s="16" t="s">
        <v>16</v>
      </c>
      <c r="H228" s="11"/>
    </row>
    <row r="229" spans="1:8" ht="12.75">
      <c r="A229" s="12">
        <v>221</v>
      </c>
      <c r="B229" s="13">
        <v>43215</v>
      </c>
      <c r="C229" s="14">
        <v>2767</v>
      </c>
      <c r="D229" s="12" t="s">
        <v>164</v>
      </c>
      <c r="E229" s="12" t="s">
        <v>108</v>
      </c>
      <c r="F229" s="18">
        <v>58</v>
      </c>
      <c r="G229" s="16" t="s">
        <v>15</v>
      </c>
      <c r="H229" s="11"/>
    </row>
    <row r="230" spans="1:8" ht="12.75">
      <c r="A230" s="12">
        <v>222</v>
      </c>
      <c r="B230" s="13">
        <v>43215</v>
      </c>
      <c r="C230" s="14">
        <v>2768</v>
      </c>
      <c r="D230" s="12" t="s">
        <v>10</v>
      </c>
      <c r="E230" s="12" t="s">
        <v>106</v>
      </c>
      <c r="F230" s="18">
        <v>105.6</v>
      </c>
      <c r="G230" s="16" t="s">
        <v>16</v>
      </c>
      <c r="H230" s="11"/>
    </row>
    <row r="231" spans="1:8" ht="12.75">
      <c r="A231" s="12">
        <v>223</v>
      </c>
      <c r="B231" s="13">
        <v>43215</v>
      </c>
      <c r="C231" s="14">
        <v>2769</v>
      </c>
      <c r="D231" s="12" t="s">
        <v>164</v>
      </c>
      <c r="E231" s="12" t="s">
        <v>108</v>
      </c>
      <c r="F231" s="18">
        <v>89.43</v>
      </c>
      <c r="G231" s="16" t="s">
        <v>16</v>
      </c>
      <c r="H231" s="11"/>
    </row>
    <row r="232" spans="1:8" ht="12.75">
      <c r="A232" s="12">
        <v>224</v>
      </c>
      <c r="B232" s="13">
        <v>43215</v>
      </c>
      <c r="C232" s="14">
        <v>2770</v>
      </c>
      <c r="D232" s="12" t="s">
        <v>165</v>
      </c>
      <c r="E232" s="12" t="s">
        <v>166</v>
      </c>
      <c r="F232" s="18">
        <v>5.12</v>
      </c>
      <c r="G232" s="16" t="s">
        <v>16</v>
      </c>
      <c r="H232" s="11"/>
    </row>
    <row r="233" spans="1:8" ht="12.75">
      <c r="A233" s="12">
        <v>225</v>
      </c>
      <c r="B233" s="13">
        <v>43215</v>
      </c>
      <c r="C233" s="14">
        <v>2771</v>
      </c>
      <c r="D233" s="12" t="s">
        <v>165</v>
      </c>
      <c r="E233" s="12" t="s">
        <v>167</v>
      </c>
      <c r="F233" s="18">
        <v>2000</v>
      </c>
      <c r="G233" s="16" t="s">
        <v>16</v>
      </c>
      <c r="H233" s="11"/>
    </row>
    <row r="234" spans="1:8" ht="12.75">
      <c r="A234" s="12">
        <v>226</v>
      </c>
      <c r="B234" s="13">
        <v>43215</v>
      </c>
      <c r="C234" s="14">
        <v>2772</v>
      </c>
      <c r="D234" s="12" t="s">
        <v>10</v>
      </c>
      <c r="E234" s="12" t="s">
        <v>168</v>
      </c>
      <c r="F234" s="18">
        <v>710020</v>
      </c>
      <c r="G234" s="16" t="s">
        <v>16</v>
      </c>
      <c r="H234" s="11"/>
    </row>
    <row r="235" spans="1:8" ht="12.75">
      <c r="A235" s="12">
        <v>227</v>
      </c>
      <c r="B235" s="13">
        <v>43215</v>
      </c>
      <c r="C235" s="14">
        <v>2773</v>
      </c>
      <c r="D235" s="12" t="s">
        <v>114</v>
      </c>
      <c r="E235" s="12" t="s">
        <v>169</v>
      </c>
      <c r="F235" s="18">
        <v>28133</v>
      </c>
      <c r="G235" s="16" t="s">
        <v>16</v>
      </c>
      <c r="H235" s="11"/>
    </row>
    <row r="236" spans="1:8" ht="12.75">
      <c r="A236" s="12">
        <v>228</v>
      </c>
      <c r="B236" s="13">
        <v>43215</v>
      </c>
      <c r="C236" s="14">
        <v>2774</v>
      </c>
      <c r="D236" s="12" t="s">
        <v>114</v>
      </c>
      <c r="E236" s="12" t="s">
        <v>169</v>
      </c>
      <c r="F236" s="18">
        <v>337</v>
      </c>
      <c r="G236" s="16" t="s">
        <v>16</v>
      </c>
      <c r="H236" s="11"/>
    </row>
    <row r="237" spans="1:8" ht="12.75">
      <c r="A237" s="12">
        <v>229</v>
      </c>
      <c r="B237" s="13">
        <v>43215</v>
      </c>
      <c r="C237" s="14">
        <v>2775</v>
      </c>
      <c r="D237" s="12" t="s">
        <v>114</v>
      </c>
      <c r="E237" s="12" t="s">
        <v>170</v>
      </c>
      <c r="F237" s="18">
        <v>150</v>
      </c>
      <c r="G237" s="16" t="s">
        <v>12</v>
      </c>
      <c r="H237" s="11"/>
    </row>
    <row r="238" spans="1:8" ht="12.75">
      <c r="A238" s="12">
        <v>230</v>
      </c>
      <c r="B238" s="13">
        <v>43215</v>
      </c>
      <c r="C238" s="14">
        <v>2776</v>
      </c>
      <c r="D238" s="12" t="s">
        <v>68</v>
      </c>
      <c r="E238" s="12" t="s">
        <v>170</v>
      </c>
      <c r="F238" s="18">
        <v>6516</v>
      </c>
      <c r="G238" s="16" t="s">
        <v>12</v>
      </c>
      <c r="H238" s="11"/>
    </row>
    <row r="239" spans="1:8" ht="12.75">
      <c r="A239" s="21"/>
      <c r="B239" s="22"/>
      <c r="C239" s="6"/>
      <c r="D239" s="23"/>
      <c r="E239" s="21"/>
      <c r="F239" s="24"/>
      <c r="G239" s="25"/>
      <c r="H239" s="11"/>
    </row>
    <row r="240" spans="1:8" ht="12.75">
      <c r="A240" s="21"/>
      <c r="B240" s="22"/>
      <c r="C240" s="6"/>
      <c r="D240" s="23"/>
      <c r="E240" s="21"/>
      <c r="F240" s="24"/>
      <c r="G240" s="25"/>
      <c r="H240" s="11"/>
    </row>
    <row r="241" spans="1:8" ht="12.75">
      <c r="A241" s="21"/>
      <c r="B241" s="22"/>
      <c r="C241" s="6"/>
      <c r="D241" s="23"/>
      <c r="E241" s="21"/>
      <c r="F241" s="24"/>
      <c r="G241" s="25"/>
      <c r="H241" s="11"/>
    </row>
    <row r="242" spans="1:8" ht="12.75">
      <c r="A242" s="21"/>
      <c r="B242" s="22"/>
      <c r="C242" s="6"/>
      <c r="D242" s="23"/>
      <c r="E242" s="21"/>
      <c r="F242" s="24"/>
      <c r="G242" s="25"/>
      <c r="H242" s="11"/>
    </row>
    <row r="243" spans="1:8" ht="12.75">
      <c r="A243" s="21"/>
      <c r="B243" s="22"/>
      <c r="C243" s="6"/>
      <c r="D243" s="23"/>
      <c r="E243" s="21"/>
      <c r="F243" s="24"/>
      <c r="G243" s="25"/>
      <c r="H243" s="11"/>
    </row>
    <row r="244" spans="1:8" ht="12.75">
      <c r="A244" s="21"/>
      <c r="B244" s="22"/>
      <c r="C244" s="6"/>
      <c r="D244" s="23"/>
      <c r="E244" s="21"/>
      <c r="F244" s="24"/>
      <c r="G244" s="25"/>
      <c r="H244" s="11"/>
    </row>
    <row r="245" spans="1:8" ht="12.75">
      <c r="A245" s="21"/>
      <c r="B245" s="22"/>
      <c r="C245" s="6"/>
      <c r="D245" s="23"/>
      <c r="E245" s="21"/>
      <c r="F245" s="24"/>
      <c r="G245" s="25"/>
      <c r="H245" s="11"/>
    </row>
    <row r="246" spans="1:8" ht="12.75">
      <c r="A246" s="21"/>
      <c r="B246" s="22"/>
      <c r="C246" s="6"/>
      <c r="D246" s="23"/>
      <c r="E246" s="21"/>
      <c r="F246" s="24"/>
      <c r="G246" s="25"/>
      <c r="H246" s="11"/>
    </row>
    <row r="247" spans="1:8" ht="12.75">
      <c r="A247" s="21"/>
      <c r="B247" s="22"/>
      <c r="C247" s="6"/>
      <c r="D247" s="23"/>
      <c r="E247" s="21"/>
      <c r="F247" s="24"/>
      <c r="G247" s="25"/>
      <c r="H247" s="11"/>
    </row>
    <row r="248" spans="1:8" ht="12.75">
      <c r="A248" s="21"/>
      <c r="B248" s="22"/>
      <c r="C248" s="22"/>
      <c r="D248" s="23"/>
      <c r="E248" s="21"/>
      <c r="F248" s="24"/>
      <c r="G248" s="25"/>
      <c r="H248" s="11"/>
    </row>
    <row r="249" spans="1:8" ht="12.75">
      <c r="A249" s="21"/>
      <c r="B249" s="22"/>
      <c r="C249" s="26"/>
      <c r="D249" s="23"/>
      <c r="E249" s="21"/>
      <c r="F249" s="24"/>
      <c r="G249" s="25"/>
      <c r="H249" s="11"/>
    </row>
    <row r="250" spans="1:8" ht="12.75">
      <c r="A250" s="21"/>
      <c r="B250" s="22"/>
      <c r="C250" s="26"/>
      <c r="D250" s="23"/>
      <c r="E250" s="21"/>
      <c r="F250" s="24"/>
      <c r="G250" s="25"/>
      <c r="H250" s="11"/>
    </row>
    <row r="251" spans="1:8" ht="12.75">
      <c r="A251" s="21"/>
      <c r="B251" s="22"/>
      <c r="C251" s="26"/>
      <c r="D251" s="23"/>
      <c r="E251" s="21"/>
      <c r="F251" s="24"/>
      <c r="G251" s="25"/>
      <c r="H251" s="11"/>
    </row>
    <row r="252" spans="1:8" ht="12.75">
      <c r="A252" s="21"/>
      <c r="B252" s="22"/>
      <c r="C252" s="26"/>
      <c r="D252" s="23"/>
      <c r="E252" s="21"/>
      <c r="F252" s="24"/>
      <c r="G252" s="25"/>
      <c r="H252" s="11"/>
    </row>
    <row r="253" spans="1:8" ht="12.75">
      <c r="A253" s="21"/>
      <c r="B253" s="22"/>
      <c r="C253" s="26"/>
      <c r="D253" s="23"/>
      <c r="E253" s="21"/>
      <c r="F253" s="24"/>
      <c r="G253" s="25"/>
      <c r="H253" s="11"/>
    </row>
    <row r="254" spans="1:8" ht="12.75">
      <c r="A254" s="21"/>
      <c r="B254" s="22"/>
      <c r="C254" s="26"/>
      <c r="D254" s="23"/>
      <c r="E254" s="21"/>
      <c r="F254" s="24"/>
      <c r="G254" s="25"/>
      <c r="H254" s="11"/>
    </row>
    <row r="255" spans="1:8" ht="12.75">
      <c r="A255" s="21"/>
      <c r="B255" s="22"/>
      <c r="C255" s="26"/>
      <c r="D255" s="23"/>
      <c r="E255" s="21"/>
      <c r="F255" s="24"/>
      <c r="G255" s="25"/>
      <c r="H255" s="11"/>
    </row>
    <row r="256" spans="1:8" ht="12.75">
      <c r="A256" s="21"/>
      <c r="B256" s="22"/>
      <c r="C256" s="26"/>
      <c r="D256" s="23"/>
      <c r="E256" s="21"/>
      <c r="F256" s="24"/>
      <c r="G256" s="25"/>
      <c r="H256" s="11"/>
    </row>
    <row r="257" spans="1:8" ht="12.75">
      <c r="A257" s="21"/>
      <c r="B257" s="22"/>
      <c r="C257" s="26"/>
      <c r="D257" s="23"/>
      <c r="E257" s="21"/>
      <c r="F257" s="24"/>
      <c r="G257" s="25"/>
      <c r="H257" s="11"/>
    </row>
    <row r="258" spans="1:8" ht="12.75">
      <c r="A258" s="21"/>
      <c r="B258" s="22"/>
      <c r="C258" s="26"/>
      <c r="D258" s="23"/>
      <c r="E258" s="21"/>
      <c r="F258" s="24"/>
      <c r="G258" s="25"/>
      <c r="H258" s="11"/>
    </row>
    <row r="259" spans="1:8" ht="12.75">
      <c r="A259" s="21"/>
      <c r="B259" s="22"/>
      <c r="C259" s="26"/>
      <c r="D259" s="23"/>
      <c r="E259" s="21"/>
      <c r="F259" s="24"/>
      <c r="G259" s="25"/>
      <c r="H259" s="11"/>
    </row>
    <row r="260" spans="1:8" ht="12.75">
      <c r="A260" s="21"/>
      <c r="B260" s="22"/>
      <c r="C260" s="26"/>
      <c r="D260" s="23"/>
      <c r="E260" s="21"/>
      <c r="F260" s="24"/>
      <c r="G260" s="25"/>
      <c r="H260" s="11"/>
    </row>
    <row r="261" spans="1:8" ht="12.75">
      <c r="A261" s="21"/>
      <c r="B261" s="22"/>
      <c r="C261" s="26"/>
      <c r="D261" s="23"/>
      <c r="E261" s="21"/>
      <c r="F261" s="24"/>
      <c r="G261" s="25"/>
      <c r="H261" s="11"/>
    </row>
    <row r="262" spans="1:8" ht="12.75">
      <c r="A262" s="21"/>
      <c r="B262" s="22"/>
      <c r="C262" s="26"/>
      <c r="D262" s="23"/>
      <c r="E262" s="21"/>
      <c r="F262" s="24"/>
      <c r="G262" s="25"/>
      <c r="H262" s="11"/>
    </row>
    <row r="263" spans="1:8" ht="12.75">
      <c r="A263" s="21"/>
      <c r="B263" s="22"/>
      <c r="C263" s="26"/>
      <c r="D263" s="23"/>
      <c r="E263" s="21"/>
      <c r="F263" s="24"/>
      <c r="G263" s="25"/>
      <c r="H263" s="11"/>
    </row>
    <row r="264" spans="1:8" ht="12.75">
      <c r="A264" s="21"/>
      <c r="B264" s="22"/>
      <c r="C264" s="26"/>
      <c r="D264" s="23"/>
      <c r="E264" s="21"/>
      <c r="F264" s="24"/>
      <c r="G264" s="25"/>
      <c r="H264" s="11"/>
    </row>
    <row r="265" spans="1:8" ht="12.75">
      <c r="A265" s="21"/>
      <c r="B265" s="22"/>
      <c r="C265" s="26"/>
      <c r="D265" s="23"/>
      <c r="E265" s="21"/>
      <c r="F265" s="24"/>
      <c r="G265" s="25"/>
      <c r="H265" s="11"/>
    </row>
    <row r="266" spans="1:8" ht="12.75">
      <c r="A266" s="21"/>
      <c r="B266" s="22"/>
      <c r="C266" s="26"/>
      <c r="D266" s="23"/>
      <c r="E266" s="21"/>
      <c r="F266" s="24"/>
      <c r="G266" s="25"/>
      <c r="H266" s="11"/>
    </row>
    <row r="267" spans="1:8" ht="12.75">
      <c r="A267" s="21"/>
      <c r="B267" s="22"/>
      <c r="C267" s="26"/>
      <c r="D267" s="23"/>
      <c r="E267" s="21"/>
      <c r="F267" s="24"/>
      <c r="G267" s="25"/>
      <c r="H267" s="11"/>
    </row>
    <row r="268" spans="1:8" ht="12.75">
      <c r="A268" s="21"/>
      <c r="B268" s="22"/>
      <c r="C268" s="26"/>
      <c r="D268" s="23"/>
      <c r="E268" s="21"/>
      <c r="F268" s="24"/>
      <c r="G268" s="25"/>
      <c r="H268" s="11"/>
    </row>
    <row r="269" spans="1:8" ht="12.75">
      <c r="A269" s="21"/>
      <c r="B269" s="22"/>
      <c r="C269" s="26"/>
      <c r="D269" s="23"/>
      <c r="E269" s="21"/>
      <c r="F269" s="24"/>
      <c r="G269" s="25"/>
      <c r="H269" s="11"/>
    </row>
    <row r="270" spans="1:8" ht="12.75">
      <c r="A270" s="21"/>
      <c r="B270" s="22"/>
      <c r="C270" s="26"/>
      <c r="D270" s="23"/>
      <c r="E270" s="21"/>
      <c r="F270" s="24"/>
      <c r="G270" s="25"/>
      <c r="H270" s="11"/>
    </row>
    <row r="271" spans="1:8" ht="12.75">
      <c r="A271" s="21"/>
      <c r="B271" s="22"/>
      <c r="C271" s="26"/>
      <c r="D271" s="23"/>
      <c r="E271" s="21"/>
      <c r="F271" s="24"/>
      <c r="G271" s="25"/>
      <c r="H271" s="11"/>
    </row>
    <row r="272" spans="1:8" ht="12.75">
      <c r="A272" s="21"/>
      <c r="B272" s="22"/>
      <c r="C272" s="26"/>
      <c r="D272" s="23"/>
      <c r="E272" s="21"/>
      <c r="F272" s="24"/>
      <c r="G272" s="25"/>
      <c r="H272" s="11"/>
    </row>
    <row r="273" spans="1:8" ht="12.75">
      <c r="A273" s="21"/>
      <c r="B273" s="22"/>
      <c r="C273" s="26"/>
      <c r="D273" s="23"/>
      <c r="E273" s="21"/>
      <c r="F273" s="24"/>
      <c r="G273" s="25"/>
      <c r="H273" s="11"/>
    </row>
    <row r="274" spans="1:8" ht="12.75">
      <c r="A274" s="21"/>
      <c r="B274" s="22"/>
      <c r="C274" s="26"/>
      <c r="D274" s="23"/>
      <c r="E274" s="21"/>
      <c r="F274" s="24"/>
      <c r="G274" s="25"/>
      <c r="H274" s="11"/>
    </row>
    <row r="275" spans="1:8" ht="12.75">
      <c r="A275" s="21"/>
      <c r="B275" s="22"/>
      <c r="C275" s="26"/>
      <c r="D275" s="23"/>
      <c r="E275" s="21"/>
      <c r="F275" s="24"/>
      <c r="G275" s="25"/>
      <c r="H275" s="11"/>
    </row>
    <row r="276" spans="1:8" ht="12.75">
      <c r="A276" s="21"/>
      <c r="B276" s="22"/>
      <c r="C276" s="26"/>
      <c r="D276" s="23"/>
      <c r="E276" s="21"/>
      <c r="F276" s="24"/>
      <c r="G276" s="25"/>
      <c r="H276" s="11"/>
    </row>
    <row r="277" spans="1:8" ht="12.75">
      <c r="A277" s="21"/>
      <c r="B277" s="22"/>
      <c r="C277" s="26"/>
      <c r="D277" s="23"/>
      <c r="E277" s="21"/>
      <c r="F277" s="24"/>
      <c r="G277" s="25"/>
      <c r="H277" s="11"/>
    </row>
    <row r="278" spans="1:7" ht="12.75">
      <c r="A278" s="21"/>
      <c r="B278" s="22"/>
      <c r="C278" s="26"/>
      <c r="D278" s="23"/>
      <c r="E278" s="21"/>
      <c r="F278" s="24"/>
      <c r="G278" s="25"/>
    </row>
    <row r="279" spans="1:7" ht="12.75">
      <c r="A279" s="21"/>
      <c r="B279" s="22"/>
      <c r="C279" s="26"/>
      <c r="D279" s="23"/>
      <c r="E279" s="21"/>
      <c r="F279" s="24"/>
      <c r="G279" s="25"/>
    </row>
    <row r="280" spans="1:7" ht="12.75">
      <c r="A280" s="21"/>
      <c r="B280" s="22"/>
      <c r="C280" s="26"/>
      <c r="D280" s="23"/>
      <c r="E280" s="21"/>
      <c r="F280" s="24"/>
      <c r="G280" s="25"/>
    </row>
    <row r="281" spans="1:7" ht="12.75">
      <c r="A281" s="21"/>
      <c r="B281" s="22"/>
      <c r="C281" s="26"/>
      <c r="D281" s="23"/>
      <c r="E281" s="21"/>
      <c r="F281" s="24"/>
      <c r="G281" s="25"/>
    </row>
    <row r="282" spans="1:7" ht="12.75">
      <c r="A282" s="21"/>
      <c r="B282" s="22"/>
      <c r="C282" s="26"/>
      <c r="D282" s="23"/>
      <c r="E282" s="21"/>
      <c r="F282" s="24"/>
      <c r="G282" s="25"/>
    </row>
    <row r="283" spans="1:7" ht="12.75">
      <c r="A283" s="21"/>
      <c r="B283" s="22"/>
      <c r="C283" s="26"/>
      <c r="D283" s="23"/>
      <c r="E283" s="21"/>
      <c r="F283" s="24"/>
      <c r="G283" s="25"/>
    </row>
    <row r="284" spans="1:7" ht="12.75">
      <c r="A284" s="21"/>
      <c r="B284" s="22"/>
      <c r="C284" s="26"/>
      <c r="D284" s="23"/>
      <c r="E284" s="21"/>
      <c r="F284" s="24"/>
      <c r="G284" s="25"/>
    </row>
    <row r="285" spans="1:7" ht="12.75">
      <c r="A285" s="21"/>
      <c r="B285" s="22"/>
      <c r="C285" s="26"/>
      <c r="D285" s="23"/>
      <c r="E285" s="21"/>
      <c r="F285" s="24"/>
      <c r="G285" s="25"/>
    </row>
    <row r="286" spans="1:7" ht="12.75">
      <c r="A286" s="21"/>
      <c r="B286" s="22"/>
      <c r="C286" s="26"/>
      <c r="D286" s="23"/>
      <c r="E286" s="21"/>
      <c r="F286" s="24"/>
      <c r="G286" s="25"/>
    </row>
    <row r="287" spans="1:7" ht="12.75">
      <c r="A287" s="21"/>
      <c r="B287" s="22"/>
      <c r="C287" s="26"/>
      <c r="D287" s="23"/>
      <c r="E287" s="21"/>
      <c r="F287" s="24"/>
      <c r="G287" s="25"/>
    </row>
    <row r="288" spans="1:7" ht="12.75">
      <c r="A288" s="21"/>
      <c r="B288" s="22"/>
      <c r="C288" s="26"/>
      <c r="D288" s="23"/>
      <c r="E288" s="21"/>
      <c r="F288" s="24"/>
      <c r="G288" s="25"/>
    </row>
    <row r="289" spans="1:7" ht="12.75">
      <c r="A289" s="21"/>
      <c r="B289" s="22"/>
      <c r="C289" s="26"/>
      <c r="D289" s="23"/>
      <c r="E289" s="21"/>
      <c r="F289" s="24"/>
      <c r="G289" s="25"/>
    </row>
    <row r="290" spans="1:7" ht="12.75">
      <c r="A290" s="21"/>
      <c r="B290" s="22"/>
      <c r="C290" s="26"/>
      <c r="D290" s="23"/>
      <c r="E290" s="21"/>
      <c r="F290" s="24"/>
      <c r="G290" s="25"/>
    </row>
    <row r="291" spans="1:7" ht="12.75">
      <c r="A291" s="21"/>
      <c r="B291" s="22"/>
      <c r="C291" s="26"/>
      <c r="D291" s="23"/>
      <c r="E291" s="21"/>
      <c r="F291" s="24"/>
      <c r="G291" s="25"/>
    </row>
    <row r="292" spans="1:7" ht="12.75">
      <c r="A292" s="21"/>
      <c r="B292" s="22"/>
      <c r="C292" s="26"/>
      <c r="D292" s="23"/>
      <c r="E292" s="21"/>
      <c r="F292" s="24"/>
      <c r="G292" s="25"/>
    </row>
    <row r="293" spans="1:7" ht="12.75">
      <c r="A293" s="21"/>
      <c r="B293" s="22"/>
      <c r="C293" s="26"/>
      <c r="D293" s="23"/>
      <c r="E293" s="21"/>
      <c r="F293" s="24"/>
      <c r="G293" s="25"/>
    </row>
    <row r="294" spans="1:7" ht="12.75">
      <c r="A294" s="21"/>
      <c r="B294" s="22"/>
      <c r="C294" s="26"/>
      <c r="D294" s="23"/>
      <c r="E294" s="21"/>
      <c r="F294" s="24"/>
      <c r="G294" s="25"/>
    </row>
    <row r="295" spans="1:7" ht="12.75">
      <c r="A295" s="21"/>
      <c r="B295" s="22"/>
      <c r="C295" s="26"/>
      <c r="D295" s="23"/>
      <c r="E295" s="21"/>
      <c r="F295" s="24"/>
      <c r="G295" s="25"/>
    </row>
    <row r="296" spans="1:7" ht="12.75">
      <c r="A296" s="21"/>
      <c r="B296" s="22"/>
      <c r="C296" s="26"/>
      <c r="D296" s="23"/>
      <c r="E296" s="21"/>
      <c r="F296" s="24"/>
      <c r="G296" s="25"/>
    </row>
    <row r="297" spans="1:7" ht="12.75">
      <c r="A297" s="21"/>
      <c r="B297" s="22"/>
      <c r="C297" s="26"/>
      <c r="D297" s="23"/>
      <c r="E297" s="21"/>
      <c r="F297" s="24"/>
      <c r="G297" s="25"/>
    </row>
    <row r="298" spans="1:7" ht="12.75">
      <c r="A298" s="21"/>
      <c r="B298" s="22"/>
      <c r="C298" s="26"/>
      <c r="D298" s="23"/>
      <c r="E298" s="21"/>
      <c r="F298" s="24"/>
      <c r="G298" s="25"/>
    </row>
    <row r="299" spans="1:7" ht="12.75">
      <c r="A299" s="21"/>
      <c r="B299" s="22"/>
      <c r="C299" s="26"/>
      <c r="D299" s="23"/>
      <c r="E299" s="21"/>
      <c r="F299" s="24"/>
      <c r="G299" s="25"/>
    </row>
    <row r="300" spans="1:7" ht="12.75">
      <c r="A300" s="21"/>
      <c r="B300" s="22"/>
      <c r="C300" s="26"/>
      <c r="D300" s="23"/>
      <c r="E300" s="21"/>
      <c r="F300" s="24"/>
      <c r="G300" s="25"/>
    </row>
    <row r="301" spans="1:7" ht="12.75">
      <c r="A301" s="21"/>
      <c r="B301" s="22"/>
      <c r="C301" s="26"/>
      <c r="D301" s="23"/>
      <c r="E301" s="21"/>
      <c r="F301" s="24"/>
      <c r="G301" s="25"/>
    </row>
    <row r="302" spans="1:7" ht="12.75">
      <c r="A302" s="21"/>
      <c r="B302" s="22"/>
      <c r="C302" s="26"/>
      <c r="D302" s="23"/>
      <c r="E302" s="21"/>
      <c r="F302" s="24"/>
      <c r="G302" s="25"/>
    </row>
    <row r="303" spans="1:7" ht="12.75">
      <c r="A303" s="21"/>
      <c r="B303" s="22"/>
      <c r="C303" s="26"/>
      <c r="D303" s="23"/>
      <c r="E303" s="21"/>
      <c r="F303" s="24"/>
      <c r="G303" s="25"/>
    </row>
    <row r="304" spans="1:7" ht="12.75">
      <c r="A304" s="21"/>
      <c r="B304" s="22"/>
      <c r="C304" s="26"/>
      <c r="D304" s="23"/>
      <c r="E304" s="21"/>
      <c r="F304" s="24"/>
      <c r="G304" s="25"/>
    </row>
    <row r="305" spans="1:7" ht="12.75">
      <c r="A305" s="21"/>
      <c r="B305" s="22"/>
      <c r="C305" s="26"/>
      <c r="D305" s="23"/>
      <c r="E305" s="21"/>
      <c r="F305" s="24"/>
      <c r="G305" s="25"/>
    </row>
    <row r="306" spans="1:7" ht="12.75">
      <c r="A306" s="21"/>
      <c r="B306" s="22"/>
      <c r="C306" s="26"/>
      <c r="D306" s="23"/>
      <c r="E306" s="21"/>
      <c r="F306" s="24"/>
      <c r="G306" s="25"/>
    </row>
    <row r="307" spans="1:7" ht="12.75">
      <c r="A307" s="21"/>
      <c r="B307" s="22"/>
      <c r="C307" s="26"/>
      <c r="D307" s="23"/>
      <c r="E307" s="21"/>
      <c r="F307" s="24"/>
      <c r="G307" s="25"/>
    </row>
    <row r="308" spans="1:7" ht="12.75">
      <c r="A308" s="21"/>
      <c r="B308" s="22"/>
      <c r="C308" s="26"/>
      <c r="D308" s="23"/>
      <c r="E308" s="21"/>
      <c r="F308" s="24"/>
      <c r="G308" s="25"/>
    </row>
    <row r="309" spans="1:7" ht="12.75">
      <c r="A309" s="21"/>
      <c r="B309" s="22"/>
      <c r="C309" s="26"/>
      <c r="D309" s="23"/>
      <c r="E309" s="21"/>
      <c r="F309" s="24"/>
      <c r="G309" s="25"/>
    </row>
    <row r="310" spans="1:7" ht="12.75">
      <c r="A310" s="21"/>
      <c r="B310" s="22"/>
      <c r="C310" s="26"/>
      <c r="D310" s="23"/>
      <c r="E310" s="21"/>
      <c r="F310" s="24"/>
      <c r="G310" s="25"/>
    </row>
    <row r="311" spans="1:7" ht="12.75">
      <c r="A311" s="21"/>
      <c r="B311" s="22"/>
      <c r="C311" s="26"/>
      <c r="D311" s="23"/>
      <c r="E311" s="21"/>
      <c r="F311" s="24"/>
      <c r="G311" s="25"/>
    </row>
    <row r="312" spans="1:7" ht="12.75">
      <c r="A312" s="21"/>
      <c r="B312" s="22"/>
      <c r="C312" s="26"/>
      <c r="D312" s="23"/>
      <c r="E312" s="21"/>
      <c r="F312" s="24"/>
      <c r="G312" s="25"/>
    </row>
    <row r="313" spans="1:7" ht="12.75">
      <c r="A313" s="21"/>
      <c r="B313" s="22"/>
      <c r="C313" s="26"/>
      <c r="D313" s="23"/>
      <c r="E313" s="21"/>
      <c r="F313" s="24"/>
      <c r="G313" s="25"/>
    </row>
    <row r="314" spans="1:7" ht="12.75">
      <c r="A314" s="21"/>
      <c r="B314" s="22"/>
      <c r="C314" s="26"/>
      <c r="D314" s="23"/>
      <c r="E314" s="21"/>
      <c r="F314" s="24"/>
      <c r="G314" s="25"/>
    </row>
    <row r="315" spans="1:7" ht="12.75">
      <c r="A315" s="21"/>
      <c r="B315" s="22"/>
      <c r="C315" s="26"/>
      <c r="D315" s="23"/>
      <c r="E315" s="21"/>
      <c r="F315" s="24"/>
      <c r="G315" s="25"/>
    </row>
    <row r="316" spans="1:7" ht="12.75">
      <c r="A316" s="21"/>
      <c r="B316" s="22"/>
      <c r="C316" s="26"/>
      <c r="D316" s="23"/>
      <c r="E316" s="21"/>
      <c r="F316" s="24"/>
      <c r="G316" s="25"/>
    </row>
    <row r="317" spans="1:7" ht="12.75">
      <c r="A317" s="21"/>
      <c r="B317" s="22"/>
      <c r="C317" s="26"/>
      <c r="D317" s="23"/>
      <c r="E317" s="21"/>
      <c r="F317" s="24"/>
      <c r="G317" s="25"/>
    </row>
    <row r="318" spans="1:7" ht="12.75">
      <c r="A318" s="21"/>
      <c r="B318" s="22"/>
      <c r="C318" s="26"/>
      <c r="D318" s="23"/>
      <c r="E318" s="21"/>
      <c r="F318" s="24"/>
      <c r="G318" s="25"/>
    </row>
    <row r="319" spans="1:7" ht="12.75">
      <c r="A319" s="21"/>
      <c r="B319" s="22"/>
      <c r="C319" s="26"/>
      <c r="D319" s="23"/>
      <c r="E319" s="21"/>
      <c r="F319" s="24"/>
      <c r="G319" s="25"/>
    </row>
    <row r="320" spans="1:7" ht="12.75">
      <c r="A320" s="21"/>
      <c r="B320" s="22"/>
      <c r="C320"/>
      <c r="D320" s="23"/>
      <c r="E320" s="21"/>
      <c r="F320" s="24"/>
      <c r="G320" s="25"/>
    </row>
    <row r="321" spans="2:7" ht="12.75">
      <c r="B321"/>
      <c r="C321"/>
      <c r="D321"/>
      <c r="E321" s="21"/>
      <c r="F321" s="24"/>
      <c r="G321" s="25"/>
    </row>
    <row r="322" spans="1:7" ht="12.75">
      <c r="A322" s="21"/>
      <c r="B322"/>
      <c r="C322" s="21"/>
      <c r="D322"/>
      <c r="F322" s="24"/>
      <c r="G322" s="25"/>
    </row>
    <row r="323" spans="1:7" ht="12.75">
      <c r="A323" s="21"/>
      <c r="B323" s="22"/>
      <c r="C323" s="22"/>
      <c r="D323" s="22"/>
      <c r="E323" s="26"/>
      <c r="F323" s="23"/>
      <c r="G323" s="25"/>
    </row>
    <row r="324" spans="1:7" ht="12.75">
      <c r="A324" s="21"/>
      <c r="B324" s="22"/>
      <c r="D324" s="23"/>
      <c r="E324" s="21"/>
      <c r="F324"/>
      <c r="G324"/>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97"/>
  <sheetViews>
    <sheetView workbookViewId="0" topLeftCell="A59">
      <selection activeCell="A66" sqref="A66"/>
    </sheetView>
  </sheetViews>
  <sheetFormatPr defaultColWidth="9.140625" defaultRowHeight="42.75" customHeight="1"/>
  <cols>
    <col min="1" max="1" width="62.8515625" style="27" customWidth="1"/>
    <col min="2" max="2" width="14.28125" style="28" customWidth="1"/>
    <col min="3" max="3" width="15.421875" style="29" customWidth="1"/>
    <col min="4" max="4" width="16.140625" style="29" customWidth="1"/>
    <col min="5" max="5" width="18.140625" style="30" customWidth="1"/>
    <col min="6" max="6" width="28.7109375" style="31" customWidth="1"/>
    <col min="7" max="7" width="15.140625" style="31" customWidth="1"/>
    <col min="8" max="16384" width="9.28125" style="31" customWidth="1"/>
  </cols>
  <sheetData>
    <row r="1" spans="1:5" s="34" customFormat="1" ht="20.25" customHeight="1">
      <c r="A1" s="601" t="s">
        <v>171</v>
      </c>
      <c r="B1" s="601"/>
      <c r="C1" s="32"/>
      <c r="D1" s="32"/>
      <c r="E1" s="33"/>
    </row>
    <row r="2" spans="1:5" ht="21.75" customHeight="1">
      <c r="A2" s="35" t="s">
        <v>71</v>
      </c>
      <c r="B2" s="36"/>
      <c r="C2" s="37"/>
      <c r="D2" s="37"/>
      <c r="E2" s="38"/>
    </row>
    <row r="3" spans="1:5" ht="29.25" customHeight="1">
      <c r="A3" s="602" t="s">
        <v>172</v>
      </c>
      <c r="B3" s="602"/>
      <c r="C3" s="602"/>
      <c r="D3" s="602"/>
      <c r="E3" s="602"/>
    </row>
    <row r="4" spans="1:5" ht="9.75" customHeight="1" hidden="1">
      <c r="A4" s="39"/>
      <c r="B4" s="40"/>
      <c r="C4" s="40"/>
      <c r="D4" s="40"/>
      <c r="E4" s="41"/>
    </row>
    <row r="5" spans="1:5" ht="16.5" customHeight="1">
      <c r="A5" s="602" t="s">
        <v>173</v>
      </c>
      <c r="B5" s="602"/>
      <c r="C5" s="602"/>
      <c r="D5" s="602"/>
      <c r="E5" s="602"/>
    </row>
    <row r="6" spans="1:5" s="45" customFormat="1" ht="12" customHeight="1">
      <c r="A6" s="42"/>
      <c r="B6" s="43"/>
      <c r="C6" s="38"/>
      <c r="D6" s="38"/>
      <c r="E6" s="44" t="s">
        <v>174</v>
      </c>
    </row>
    <row r="7" spans="1:6" ht="48" customHeight="1">
      <c r="A7" s="46" t="s">
        <v>175</v>
      </c>
      <c r="B7" s="47" t="s">
        <v>176</v>
      </c>
      <c r="C7" s="48" t="s">
        <v>177</v>
      </c>
      <c r="D7" s="48" t="s">
        <v>178</v>
      </c>
      <c r="E7" s="49" t="s">
        <v>179</v>
      </c>
      <c r="F7" s="50"/>
    </row>
    <row r="8" spans="1:6" ht="19.5" customHeight="1">
      <c r="A8" s="51" t="s">
        <v>180</v>
      </c>
      <c r="B8" s="52" t="s">
        <v>181</v>
      </c>
      <c r="C8" s="53">
        <v>1</v>
      </c>
      <c r="D8" s="53">
        <v>2</v>
      </c>
      <c r="E8" s="54">
        <v>3</v>
      </c>
      <c r="F8" s="50"/>
    </row>
    <row r="9" spans="1:7" ht="23.25" customHeight="1">
      <c r="A9" s="55" t="s">
        <v>182</v>
      </c>
      <c r="B9" s="56" t="s">
        <v>183</v>
      </c>
      <c r="C9" s="57">
        <f>C10+C60+C62</f>
        <v>0</v>
      </c>
      <c r="D9" s="57">
        <f>D10+D60+D62</f>
        <v>0</v>
      </c>
      <c r="E9" s="58">
        <f>E10+E60+E62</f>
        <v>332941964</v>
      </c>
      <c r="F9" s="50"/>
      <c r="G9" s="29"/>
    </row>
    <row r="10" spans="1:6" ht="28.5" customHeight="1">
      <c r="A10" s="55" t="s">
        <v>184</v>
      </c>
      <c r="B10" s="56" t="s">
        <v>185</v>
      </c>
      <c r="C10" s="57">
        <f>C11+C35</f>
        <v>0</v>
      </c>
      <c r="D10" s="57">
        <f>D11+D35</f>
        <v>0</v>
      </c>
      <c r="E10" s="58">
        <f>E11+E35</f>
        <v>336529956</v>
      </c>
      <c r="F10" s="59"/>
    </row>
    <row r="11" spans="1:6" ht="24.75" customHeight="1">
      <c r="A11" s="55" t="s">
        <v>186</v>
      </c>
      <c r="B11" s="60" t="s">
        <v>187</v>
      </c>
      <c r="C11" s="57">
        <f>C12+C18</f>
        <v>0</v>
      </c>
      <c r="D11" s="57">
        <f>D12+D18</f>
        <v>0</v>
      </c>
      <c r="E11" s="58">
        <f>E12+E18</f>
        <v>335971197</v>
      </c>
      <c r="F11" s="59"/>
    </row>
    <row r="12" spans="1:6" ht="21.75" customHeight="1">
      <c r="A12" s="55" t="s">
        <v>188</v>
      </c>
      <c r="B12" s="60" t="s">
        <v>189</v>
      </c>
      <c r="C12" s="57">
        <f>C13</f>
        <v>0</v>
      </c>
      <c r="D12" s="57">
        <f>D13</f>
        <v>0</v>
      </c>
      <c r="E12" s="58">
        <f>E13</f>
        <v>1456770</v>
      </c>
      <c r="F12" s="59"/>
    </row>
    <row r="13" spans="1:6" s="63" customFormat="1" ht="45.75" customHeight="1">
      <c r="A13" s="61" t="s">
        <v>190</v>
      </c>
      <c r="B13" s="60" t="s">
        <v>191</v>
      </c>
      <c r="C13" s="57">
        <f>C14+C15+C16+C17</f>
        <v>0</v>
      </c>
      <c r="D13" s="57">
        <f>D14+D15+D16+D17</f>
        <v>0</v>
      </c>
      <c r="E13" s="58">
        <f>E14+E15+E16+E17</f>
        <v>1456770</v>
      </c>
      <c r="F13" s="62"/>
    </row>
    <row r="14" spans="1:6" ht="46.5" customHeight="1">
      <c r="A14" s="64" t="s">
        <v>192</v>
      </c>
      <c r="B14" s="65" t="s">
        <v>193</v>
      </c>
      <c r="C14" s="66"/>
      <c r="D14" s="66"/>
      <c r="E14" s="67">
        <f>1110121+14890</f>
        <v>1125011</v>
      </c>
      <c r="F14" s="50"/>
    </row>
    <row r="15" spans="1:6" ht="45" customHeight="1">
      <c r="A15" s="68" t="s">
        <v>194</v>
      </c>
      <c r="B15" s="69" t="s">
        <v>195</v>
      </c>
      <c r="E15" s="70">
        <v>3418</v>
      </c>
      <c r="F15" s="50"/>
    </row>
    <row r="16" spans="1:6" ht="45.75" customHeight="1">
      <c r="A16" s="71" t="s">
        <v>196</v>
      </c>
      <c r="B16" s="72" t="s">
        <v>197</v>
      </c>
      <c r="E16" s="70">
        <v>257913</v>
      </c>
      <c r="F16" s="50"/>
    </row>
    <row r="17" spans="1:6" ht="48.75" customHeight="1">
      <c r="A17" s="73" t="s">
        <v>198</v>
      </c>
      <c r="B17" s="74" t="s">
        <v>199</v>
      </c>
      <c r="C17" s="75"/>
      <c r="D17" s="75"/>
      <c r="E17" s="76">
        <v>70428</v>
      </c>
      <c r="F17" s="50"/>
    </row>
    <row r="18" spans="1:6" ht="21" customHeight="1">
      <c r="A18" s="55" t="s">
        <v>200</v>
      </c>
      <c r="B18" s="60" t="s">
        <v>201</v>
      </c>
      <c r="C18" s="57">
        <f>SUM(C19:C34)</f>
        <v>0</v>
      </c>
      <c r="D18" s="57">
        <f>SUM(D19:D34)</f>
        <v>0</v>
      </c>
      <c r="E18" s="58">
        <f>SUM(E19:E34)</f>
        <v>334514427</v>
      </c>
      <c r="F18" s="50"/>
    </row>
    <row r="19" spans="1:6" ht="31.5" customHeight="1">
      <c r="A19" s="64" t="s">
        <v>202</v>
      </c>
      <c r="B19" s="65" t="s">
        <v>203</v>
      </c>
      <c r="C19" s="66"/>
      <c r="D19" s="66"/>
      <c r="E19" s="67">
        <v>318362775</v>
      </c>
      <c r="F19" s="50"/>
    </row>
    <row r="20" spans="1:6" ht="47.25" customHeight="1">
      <c r="A20" s="68" t="s">
        <v>204</v>
      </c>
      <c r="B20" s="69" t="s">
        <v>205</v>
      </c>
      <c r="E20" s="70">
        <v>3203323</v>
      </c>
      <c r="F20" s="50"/>
    </row>
    <row r="21" spans="1:6" ht="21" customHeight="1">
      <c r="A21" s="77" t="s">
        <v>206</v>
      </c>
      <c r="B21" s="69" t="s">
        <v>207</v>
      </c>
      <c r="E21" s="70"/>
      <c r="F21" s="50"/>
    </row>
    <row r="22" spans="1:6" ht="25.5" customHeight="1">
      <c r="A22" s="77" t="s">
        <v>208</v>
      </c>
      <c r="B22" s="69" t="s">
        <v>209</v>
      </c>
      <c r="E22" s="70"/>
      <c r="F22" s="50"/>
    </row>
    <row r="23" spans="1:6" ht="23.25" customHeight="1">
      <c r="A23" s="77" t="s">
        <v>210</v>
      </c>
      <c r="B23" s="69" t="s">
        <v>211</v>
      </c>
      <c r="E23" s="70"/>
      <c r="F23" s="50"/>
    </row>
    <row r="24" spans="1:6" ht="62.25" customHeight="1">
      <c r="A24" s="68" t="s">
        <v>212</v>
      </c>
      <c r="B24" s="69" t="s">
        <v>213</v>
      </c>
      <c r="E24" s="70"/>
      <c r="F24" s="50"/>
    </row>
    <row r="25" spans="1:6" ht="58.5" customHeight="1">
      <c r="A25" s="68" t="s">
        <v>214</v>
      </c>
      <c r="B25" s="69" t="s">
        <v>215</v>
      </c>
      <c r="E25" s="70"/>
      <c r="F25" s="50"/>
    </row>
    <row r="26" spans="1:6" ht="54" customHeight="1">
      <c r="A26" s="68" t="s">
        <v>216</v>
      </c>
      <c r="B26" s="69" t="s">
        <v>217</v>
      </c>
      <c r="E26" s="70"/>
      <c r="F26" s="50"/>
    </row>
    <row r="27" spans="1:6" ht="70.5" customHeight="1">
      <c r="A27" s="78" t="s">
        <v>218</v>
      </c>
      <c r="B27" s="79" t="s">
        <v>219</v>
      </c>
      <c r="C27" s="80"/>
      <c r="D27" s="80"/>
      <c r="E27" s="81">
        <v>173079</v>
      </c>
      <c r="F27" s="50"/>
    </row>
    <row r="28" spans="1:6" ht="42.75" customHeight="1">
      <c r="A28" s="82" t="s">
        <v>220</v>
      </c>
      <c r="B28" s="83" t="s">
        <v>221</v>
      </c>
      <c r="C28" s="84"/>
      <c r="D28" s="84"/>
      <c r="E28" s="85">
        <v>1483</v>
      </c>
      <c r="F28" s="50"/>
    </row>
    <row r="29" spans="1:6" ht="84" customHeight="1">
      <c r="A29" s="68" t="s">
        <v>222</v>
      </c>
      <c r="B29" s="69" t="s">
        <v>223</v>
      </c>
      <c r="E29" s="70">
        <v>250</v>
      </c>
      <c r="F29" s="50"/>
    </row>
    <row r="30" spans="1:6" ht="56.25" customHeight="1">
      <c r="A30" s="68" t="s">
        <v>224</v>
      </c>
      <c r="B30" s="69" t="s">
        <v>225</v>
      </c>
      <c r="E30" s="70"/>
      <c r="F30" s="50"/>
    </row>
    <row r="31" spans="1:6" ht="39.75" customHeight="1">
      <c r="A31" s="86" t="s">
        <v>226</v>
      </c>
      <c r="B31" s="69" t="s">
        <v>227</v>
      </c>
      <c r="E31" s="70">
        <v>20890</v>
      </c>
      <c r="F31" s="50"/>
    </row>
    <row r="32" spans="1:6" ht="47.25" customHeight="1">
      <c r="A32" s="86" t="s">
        <v>228</v>
      </c>
      <c r="B32" s="69" t="s">
        <v>229</v>
      </c>
      <c r="C32" s="80"/>
      <c r="D32" s="80"/>
      <c r="E32" s="81">
        <v>9314198</v>
      </c>
      <c r="F32" s="50"/>
    </row>
    <row r="33" spans="1:6" ht="27" customHeight="1">
      <c r="A33" s="86" t="s">
        <v>230</v>
      </c>
      <c r="B33" s="69" t="s">
        <v>231</v>
      </c>
      <c r="C33" s="80"/>
      <c r="D33" s="80"/>
      <c r="E33" s="81">
        <v>3438429</v>
      </c>
      <c r="F33" s="50"/>
    </row>
    <row r="34" spans="1:6" ht="26.25" customHeight="1">
      <c r="A34" s="87" t="s">
        <v>232</v>
      </c>
      <c r="B34" s="79" t="s">
        <v>233</v>
      </c>
      <c r="C34" s="80"/>
      <c r="D34" s="80"/>
      <c r="E34" s="81"/>
      <c r="F34" s="50"/>
    </row>
    <row r="35" spans="1:6" ht="22.5" customHeight="1">
      <c r="A35" s="55" t="s">
        <v>234</v>
      </c>
      <c r="B35" s="60" t="s">
        <v>235</v>
      </c>
      <c r="C35" s="57">
        <f>C36+C39</f>
        <v>0</v>
      </c>
      <c r="D35" s="57">
        <f>D36+D39</f>
        <v>0</v>
      </c>
      <c r="E35" s="58">
        <f>E36+E39</f>
        <v>558759</v>
      </c>
      <c r="F35" s="50"/>
    </row>
    <row r="36" spans="1:6" ht="20.25" customHeight="1">
      <c r="A36" s="55" t="s">
        <v>236</v>
      </c>
      <c r="B36" s="60" t="s">
        <v>237</v>
      </c>
      <c r="C36" s="57">
        <f aca="true" t="shared" si="0" ref="C36:E37">C37</f>
        <v>0</v>
      </c>
      <c r="D36" s="57">
        <f t="shared" si="0"/>
        <v>0</v>
      </c>
      <c r="E36" s="58">
        <f t="shared" si="0"/>
        <v>660</v>
      </c>
      <c r="F36" s="50"/>
    </row>
    <row r="37" spans="1:6" ht="22.5" customHeight="1">
      <c r="A37" s="55" t="s">
        <v>238</v>
      </c>
      <c r="B37" s="60" t="s">
        <v>239</v>
      </c>
      <c r="C37" s="57">
        <f t="shared" si="0"/>
        <v>0</v>
      </c>
      <c r="D37" s="57">
        <f t="shared" si="0"/>
        <v>0</v>
      </c>
      <c r="E37" s="58">
        <f t="shared" si="0"/>
        <v>660</v>
      </c>
      <c r="F37" s="50"/>
    </row>
    <row r="38" spans="1:6" ht="26.25" customHeight="1">
      <c r="A38" s="88" t="s">
        <v>240</v>
      </c>
      <c r="B38" s="89" t="s">
        <v>241</v>
      </c>
      <c r="C38" s="90"/>
      <c r="D38" s="90"/>
      <c r="E38" s="91">
        <v>660</v>
      </c>
      <c r="F38" s="50"/>
    </row>
    <row r="39" spans="1:6" ht="21.75" customHeight="1">
      <c r="A39" s="55" t="s">
        <v>242</v>
      </c>
      <c r="B39" s="60" t="s">
        <v>243</v>
      </c>
      <c r="C39" s="57">
        <f>C40+C46+C49</f>
        <v>0</v>
      </c>
      <c r="D39" s="57">
        <f>D40+D46+D49</f>
        <v>0</v>
      </c>
      <c r="E39" s="58">
        <f>E40+E46+E49</f>
        <v>558099</v>
      </c>
      <c r="F39" s="50"/>
    </row>
    <row r="40" spans="1:6" ht="28.5" customHeight="1">
      <c r="A40" s="61" t="s">
        <v>244</v>
      </c>
      <c r="B40" s="60" t="s">
        <v>245</v>
      </c>
      <c r="C40" s="57">
        <f>C41+C42+C45</f>
        <v>0</v>
      </c>
      <c r="D40" s="57">
        <f>D41+D42+D45</f>
        <v>0</v>
      </c>
      <c r="E40" s="58">
        <f>E41+E42+E45</f>
        <v>106464</v>
      </c>
      <c r="F40" s="50"/>
    </row>
    <row r="41" spans="1:6" ht="24" customHeight="1">
      <c r="A41" s="64" t="s">
        <v>246</v>
      </c>
      <c r="B41" s="65" t="s">
        <v>247</v>
      </c>
      <c r="C41" s="92"/>
      <c r="D41" s="92"/>
      <c r="E41" s="67"/>
      <c r="F41" s="50"/>
    </row>
    <row r="42" spans="1:6" ht="23.25" customHeight="1">
      <c r="A42" s="93" t="s">
        <v>248</v>
      </c>
      <c r="B42" s="69" t="s">
        <v>249</v>
      </c>
      <c r="C42" s="29">
        <f>C43+C44</f>
        <v>0</v>
      </c>
      <c r="D42" s="29">
        <f>D43+D44</f>
        <v>0</v>
      </c>
      <c r="E42" s="70">
        <f>E43+E44</f>
        <v>106464</v>
      </c>
      <c r="F42" s="50"/>
    </row>
    <row r="43" spans="1:6" ht="22.5" customHeight="1">
      <c r="A43" s="77" t="s">
        <v>250</v>
      </c>
      <c r="B43" s="69" t="s">
        <v>251</v>
      </c>
      <c r="E43" s="70">
        <v>106464</v>
      </c>
      <c r="F43" s="50"/>
    </row>
    <row r="44" spans="1:6" ht="21" customHeight="1">
      <c r="A44" s="77" t="s">
        <v>252</v>
      </c>
      <c r="B44" s="69" t="s">
        <v>253</v>
      </c>
      <c r="E44" s="70"/>
      <c r="F44" s="50"/>
    </row>
    <row r="45" spans="1:6" ht="23.25" customHeight="1">
      <c r="A45" s="77" t="s">
        <v>254</v>
      </c>
      <c r="B45" s="69" t="s">
        <v>255</v>
      </c>
      <c r="E45" s="70"/>
      <c r="F45" s="50"/>
    </row>
    <row r="46" spans="1:6" ht="25.5" customHeight="1">
      <c r="A46" s="94" t="s">
        <v>256</v>
      </c>
      <c r="B46" s="95" t="s">
        <v>257</v>
      </c>
      <c r="C46" s="96">
        <f aca="true" t="shared" si="1" ref="C46:E47">C47</f>
        <v>0</v>
      </c>
      <c r="D46" s="96">
        <f t="shared" si="1"/>
        <v>0</v>
      </c>
      <c r="E46" s="97">
        <f t="shared" si="1"/>
        <v>0</v>
      </c>
      <c r="F46" s="50"/>
    </row>
    <row r="47" spans="1:6" ht="42.75" customHeight="1">
      <c r="A47" s="68" t="s">
        <v>258</v>
      </c>
      <c r="B47" s="69" t="s">
        <v>259</v>
      </c>
      <c r="C47" s="29">
        <f t="shared" si="1"/>
        <v>0</v>
      </c>
      <c r="D47" s="29">
        <f t="shared" si="1"/>
        <v>0</v>
      </c>
      <c r="E47" s="70">
        <f t="shared" si="1"/>
        <v>0</v>
      </c>
      <c r="F47" s="50"/>
    </row>
    <row r="48" spans="1:6" ht="42.75" customHeight="1">
      <c r="A48" s="78" t="s">
        <v>260</v>
      </c>
      <c r="B48" s="79" t="s">
        <v>261</v>
      </c>
      <c r="C48" s="80"/>
      <c r="D48" s="80"/>
      <c r="E48" s="81"/>
      <c r="F48" s="50"/>
    </row>
    <row r="49" spans="1:6" ht="25.5" customHeight="1">
      <c r="A49" s="55" t="s">
        <v>262</v>
      </c>
      <c r="B49" s="60" t="s">
        <v>263</v>
      </c>
      <c r="C49" s="57">
        <f>C50+C52+C54+C56</f>
        <v>0</v>
      </c>
      <c r="D49" s="57">
        <f>D50+D52+D54+D56</f>
        <v>0</v>
      </c>
      <c r="E49" s="58">
        <f>E50+E52+E54+E56</f>
        <v>451635</v>
      </c>
      <c r="F49" s="50"/>
    </row>
    <row r="50" spans="1:6" ht="26.25" customHeight="1">
      <c r="A50" s="55" t="s">
        <v>264</v>
      </c>
      <c r="B50" s="60" t="s">
        <v>265</v>
      </c>
      <c r="C50" s="57">
        <f>C51</f>
        <v>0</v>
      </c>
      <c r="D50" s="57">
        <f>D51</f>
        <v>0</v>
      </c>
      <c r="E50" s="58">
        <f>E51</f>
        <v>81304</v>
      </c>
      <c r="F50" s="50"/>
    </row>
    <row r="51" spans="1:6" ht="42.75" customHeight="1">
      <c r="A51" s="88" t="s">
        <v>266</v>
      </c>
      <c r="B51" s="89" t="s">
        <v>267</v>
      </c>
      <c r="C51" s="98"/>
      <c r="D51" s="98"/>
      <c r="E51" s="91">
        <v>81304</v>
      </c>
      <c r="F51" s="50"/>
    </row>
    <row r="52" spans="1:6" ht="42.75" customHeight="1">
      <c r="A52" s="61" t="s">
        <v>268</v>
      </c>
      <c r="B52" s="60" t="s">
        <v>269</v>
      </c>
      <c r="C52" s="57">
        <f>C53</f>
        <v>0</v>
      </c>
      <c r="D52" s="57">
        <f>D53</f>
        <v>0</v>
      </c>
      <c r="E52" s="58">
        <f>E53</f>
        <v>370159</v>
      </c>
      <c r="F52" s="50"/>
    </row>
    <row r="53" spans="1:6" ht="42.75" customHeight="1">
      <c r="A53" s="88" t="s">
        <v>270</v>
      </c>
      <c r="B53" s="89" t="s">
        <v>271</v>
      </c>
      <c r="C53" s="98"/>
      <c r="D53" s="98"/>
      <c r="E53" s="91">
        <v>370159</v>
      </c>
      <c r="F53" s="50"/>
    </row>
    <row r="54" spans="1:6" ht="28.5" customHeight="1">
      <c r="A54" s="61" t="s">
        <v>272</v>
      </c>
      <c r="B54" s="60" t="s">
        <v>273</v>
      </c>
      <c r="C54" s="57">
        <f>C55</f>
        <v>0</v>
      </c>
      <c r="D54" s="57">
        <f>D55</f>
        <v>0</v>
      </c>
      <c r="E54" s="58">
        <f>E55</f>
        <v>0</v>
      </c>
      <c r="F54" s="50"/>
    </row>
    <row r="55" spans="1:6" ht="30.75" customHeight="1">
      <c r="A55" s="99" t="s">
        <v>272</v>
      </c>
      <c r="B55" s="100" t="s">
        <v>274</v>
      </c>
      <c r="C55" s="101"/>
      <c r="D55" s="101"/>
      <c r="E55" s="102"/>
      <c r="F55" s="50"/>
    </row>
    <row r="56" spans="1:6" ht="21" customHeight="1">
      <c r="A56" s="55" t="s">
        <v>275</v>
      </c>
      <c r="B56" s="60" t="s">
        <v>276</v>
      </c>
      <c r="C56" s="57">
        <f>C57+C58+C59</f>
        <v>0</v>
      </c>
      <c r="D56" s="57">
        <f>D57+D58+D59</f>
        <v>0</v>
      </c>
      <c r="E56" s="58">
        <f>E57+E58+E59</f>
        <v>172</v>
      </c>
      <c r="F56" s="50"/>
    </row>
    <row r="57" spans="1:6" ht="23.25" customHeight="1">
      <c r="A57" s="103" t="s">
        <v>277</v>
      </c>
      <c r="B57" s="65" t="s">
        <v>278</v>
      </c>
      <c r="C57" s="104"/>
      <c r="D57" s="66"/>
      <c r="E57" s="67"/>
      <c r="F57" s="50"/>
    </row>
    <row r="58" spans="1:6" ht="21" customHeight="1">
      <c r="A58" s="77" t="s">
        <v>279</v>
      </c>
      <c r="B58" s="69" t="s">
        <v>280</v>
      </c>
      <c r="C58" s="105"/>
      <c r="E58" s="70">
        <v>172</v>
      </c>
      <c r="F58" s="50"/>
    </row>
    <row r="59" spans="1:6" ht="18.75" customHeight="1">
      <c r="A59" s="106" t="s">
        <v>281</v>
      </c>
      <c r="B59" s="79" t="s">
        <v>282</v>
      </c>
      <c r="C59" s="80"/>
      <c r="D59" s="80"/>
      <c r="E59" s="81"/>
      <c r="F59" s="50"/>
    </row>
    <row r="60" spans="1:6" ht="28.5" customHeight="1">
      <c r="A60" s="61" t="s">
        <v>283</v>
      </c>
      <c r="B60" s="60" t="s">
        <v>284</v>
      </c>
      <c r="C60" s="57">
        <f>C61</f>
        <v>0</v>
      </c>
      <c r="D60" s="57">
        <f>D61</f>
        <v>0</v>
      </c>
      <c r="E60" s="58">
        <f>E61</f>
        <v>0</v>
      </c>
      <c r="F60" s="50"/>
    </row>
    <row r="61" spans="1:6" s="109" customFormat="1" ht="23.25" customHeight="1">
      <c r="A61" s="107" t="s">
        <v>285</v>
      </c>
      <c r="B61" s="89" t="s">
        <v>286</v>
      </c>
      <c r="C61" s="98"/>
      <c r="D61" s="98"/>
      <c r="E61" s="91"/>
      <c r="F61" s="108"/>
    </row>
    <row r="62" spans="1:6" ht="24" customHeight="1">
      <c r="A62" s="61" t="s">
        <v>287</v>
      </c>
      <c r="B62" s="60" t="s">
        <v>288</v>
      </c>
      <c r="C62" s="57">
        <f>C63</f>
        <v>0</v>
      </c>
      <c r="D62" s="57">
        <f>D63</f>
        <v>0</v>
      </c>
      <c r="E62" s="58">
        <f>E63</f>
        <v>-3587992</v>
      </c>
      <c r="F62" s="50"/>
    </row>
    <row r="63" spans="1:6" s="109" customFormat="1" ht="42.75" customHeight="1">
      <c r="A63" s="110" t="s">
        <v>289</v>
      </c>
      <c r="B63" s="100" t="s">
        <v>290</v>
      </c>
      <c r="C63" s="101"/>
      <c r="D63" s="101"/>
      <c r="E63" s="102">
        <v>-3587992</v>
      </c>
      <c r="F63" s="108"/>
    </row>
    <row r="64" spans="2:5" s="111" customFormat="1" ht="15.75" customHeight="1">
      <c r="B64" s="112"/>
      <c r="C64" s="37"/>
      <c r="D64" s="37"/>
      <c r="E64" s="38"/>
    </row>
    <row r="65" spans="1:5" s="111" customFormat="1" ht="19.5" customHeight="1" hidden="1">
      <c r="A65" s="113"/>
      <c r="B65" s="114"/>
      <c r="C65" s="115"/>
      <c r="D65" s="115"/>
      <c r="E65" s="116"/>
    </row>
    <row r="66" spans="1:5" ht="22.5" customHeight="1">
      <c r="A66" s="117"/>
      <c r="B66" s="118"/>
      <c r="C66" s="37"/>
      <c r="D66" s="119"/>
      <c r="E66" s="44"/>
    </row>
    <row r="67" spans="2:5" s="111" customFormat="1" ht="18" customHeight="1">
      <c r="B67" s="112"/>
      <c r="C67" s="37"/>
      <c r="D67" s="37"/>
      <c r="E67" s="38"/>
    </row>
    <row r="68" spans="2:5" s="111" customFormat="1" ht="21" customHeight="1">
      <c r="B68" s="112"/>
      <c r="C68" s="37"/>
      <c r="D68" s="37"/>
      <c r="E68" s="38"/>
    </row>
    <row r="69" spans="2:5" s="111" customFormat="1" ht="42.75" customHeight="1" hidden="1">
      <c r="B69" s="112"/>
      <c r="C69" s="37"/>
      <c r="D69" s="37"/>
      <c r="E69" s="38"/>
    </row>
    <row r="70" spans="2:5" s="111" customFormat="1" ht="21" customHeight="1">
      <c r="B70" s="112"/>
      <c r="C70" s="603"/>
      <c r="D70" s="603"/>
      <c r="E70" s="38"/>
    </row>
    <row r="71" spans="2:5" s="111" customFormat="1" ht="17.25" customHeight="1">
      <c r="B71" s="112"/>
      <c r="C71" s="37"/>
      <c r="D71" s="37"/>
      <c r="E71" s="38"/>
    </row>
    <row r="72" spans="2:5" s="111" customFormat="1" ht="42.75" customHeight="1">
      <c r="B72" s="112"/>
      <c r="C72" s="37"/>
      <c r="D72" s="37"/>
      <c r="E72" s="38"/>
    </row>
    <row r="73" spans="2:5" s="111" customFormat="1" ht="42.75" customHeight="1">
      <c r="B73" s="112"/>
      <c r="C73" s="37"/>
      <c r="D73" s="37"/>
      <c r="E73" s="38"/>
    </row>
    <row r="74" spans="2:5" s="111" customFormat="1" ht="42.75" customHeight="1">
      <c r="B74" s="112"/>
      <c r="C74" s="37"/>
      <c r="D74" s="37"/>
      <c r="E74" s="38"/>
    </row>
    <row r="75" spans="2:5" s="111" customFormat="1" ht="42.75" customHeight="1">
      <c r="B75" s="112"/>
      <c r="C75" s="37"/>
      <c r="D75" s="37"/>
      <c r="E75" s="38"/>
    </row>
    <row r="76" spans="2:5" s="111" customFormat="1" ht="42.75" customHeight="1">
      <c r="B76" s="112"/>
      <c r="C76" s="37"/>
      <c r="D76" s="37"/>
      <c r="E76" s="38"/>
    </row>
    <row r="77" spans="2:5" s="111" customFormat="1" ht="42.75" customHeight="1">
      <c r="B77" s="112"/>
      <c r="C77" s="37"/>
      <c r="D77" s="37"/>
      <c r="E77" s="38"/>
    </row>
    <row r="78" spans="2:5" s="111" customFormat="1" ht="42.75" customHeight="1">
      <c r="B78" s="112"/>
      <c r="C78" s="37"/>
      <c r="D78" s="37"/>
      <c r="E78" s="38"/>
    </row>
    <row r="79" spans="2:5" s="111" customFormat="1" ht="42.75" customHeight="1">
      <c r="B79" s="112"/>
      <c r="C79" s="37"/>
      <c r="D79" s="37"/>
      <c r="E79" s="38"/>
    </row>
    <row r="80" spans="2:5" s="111" customFormat="1" ht="42.75" customHeight="1">
      <c r="B80" s="112"/>
      <c r="C80" s="37"/>
      <c r="D80" s="37"/>
      <c r="E80" s="38"/>
    </row>
    <row r="81" spans="2:5" s="111" customFormat="1" ht="42.75" customHeight="1">
      <c r="B81" s="112"/>
      <c r="C81" s="37"/>
      <c r="D81" s="37"/>
      <c r="E81" s="38"/>
    </row>
    <row r="82" spans="2:5" s="111" customFormat="1" ht="42.75" customHeight="1">
      <c r="B82" s="112"/>
      <c r="C82" s="37"/>
      <c r="D82" s="37"/>
      <c r="E82" s="38"/>
    </row>
    <row r="83" spans="2:5" s="111" customFormat="1" ht="42.75" customHeight="1">
      <c r="B83" s="112"/>
      <c r="C83" s="37"/>
      <c r="D83" s="37"/>
      <c r="E83" s="38"/>
    </row>
    <row r="84" spans="2:5" s="111" customFormat="1" ht="42.75" customHeight="1">
      <c r="B84" s="112"/>
      <c r="C84" s="37"/>
      <c r="D84" s="37"/>
      <c r="E84" s="38"/>
    </row>
    <row r="85" spans="2:5" s="111" customFormat="1" ht="42.75" customHeight="1">
      <c r="B85" s="112"/>
      <c r="C85" s="37"/>
      <c r="D85" s="37"/>
      <c r="E85" s="38"/>
    </row>
    <row r="86" spans="2:5" s="111" customFormat="1" ht="42.75" customHeight="1">
      <c r="B86" s="112"/>
      <c r="C86" s="37"/>
      <c r="D86" s="37"/>
      <c r="E86" s="38"/>
    </row>
    <row r="87" spans="2:5" s="111" customFormat="1" ht="42.75" customHeight="1">
      <c r="B87" s="112"/>
      <c r="C87" s="37"/>
      <c r="D87" s="37"/>
      <c r="E87" s="38"/>
    </row>
    <row r="88" spans="2:5" s="111" customFormat="1" ht="42.75" customHeight="1">
      <c r="B88" s="112"/>
      <c r="C88" s="37"/>
      <c r="D88" s="37"/>
      <c r="E88" s="38"/>
    </row>
    <row r="89" spans="2:5" s="111" customFormat="1" ht="42.75" customHeight="1">
      <c r="B89" s="112"/>
      <c r="C89" s="37"/>
      <c r="D89" s="37"/>
      <c r="E89" s="38"/>
    </row>
    <row r="90" spans="2:5" s="111" customFormat="1" ht="42.75" customHeight="1">
      <c r="B90" s="112"/>
      <c r="C90" s="37"/>
      <c r="D90" s="37"/>
      <c r="E90" s="38"/>
    </row>
    <row r="91" spans="2:5" s="111" customFormat="1" ht="42.75" customHeight="1">
      <c r="B91" s="112"/>
      <c r="C91" s="37"/>
      <c r="D91" s="37"/>
      <c r="E91" s="38"/>
    </row>
    <row r="92" spans="2:5" s="111" customFormat="1" ht="42.75" customHeight="1">
      <c r="B92" s="112"/>
      <c r="C92" s="37"/>
      <c r="D92" s="37"/>
      <c r="E92" s="38"/>
    </row>
    <row r="93" spans="2:5" s="111" customFormat="1" ht="42.75" customHeight="1">
      <c r="B93" s="112"/>
      <c r="C93" s="37"/>
      <c r="D93" s="37"/>
      <c r="E93" s="38"/>
    </row>
    <row r="94" spans="2:5" s="111" customFormat="1" ht="42.75" customHeight="1">
      <c r="B94" s="112"/>
      <c r="C94" s="37"/>
      <c r="D94" s="37"/>
      <c r="E94" s="38"/>
    </row>
    <row r="95" spans="2:5" s="111" customFormat="1" ht="42.75" customHeight="1">
      <c r="B95" s="112"/>
      <c r="C95" s="37"/>
      <c r="D95" s="37"/>
      <c r="E95" s="38"/>
    </row>
    <row r="96" spans="2:5" s="111" customFormat="1" ht="42.75" customHeight="1">
      <c r="B96" s="112"/>
      <c r="C96" s="37"/>
      <c r="D96" s="37"/>
      <c r="E96" s="38"/>
    </row>
    <row r="97" spans="2:5" s="111" customFormat="1" ht="42.75" customHeight="1">
      <c r="B97" s="112"/>
      <c r="C97" s="37"/>
      <c r="D97" s="37"/>
      <c r="E97" s="38"/>
    </row>
    <row r="98" spans="2:5" s="111" customFormat="1" ht="42.75" customHeight="1">
      <c r="B98" s="112"/>
      <c r="C98" s="37"/>
      <c r="D98" s="37"/>
      <c r="E98" s="38"/>
    </row>
    <row r="99" spans="2:5" s="111" customFormat="1" ht="42.75" customHeight="1">
      <c r="B99" s="112"/>
      <c r="C99" s="37"/>
      <c r="D99" s="37"/>
      <c r="E99" s="38"/>
    </row>
    <row r="100" spans="2:5" s="111" customFormat="1" ht="42.75" customHeight="1">
      <c r="B100" s="112"/>
      <c r="C100" s="37"/>
      <c r="D100" s="37"/>
      <c r="E100" s="38"/>
    </row>
    <row r="101" spans="2:5" s="111" customFormat="1" ht="42.75" customHeight="1">
      <c r="B101" s="112"/>
      <c r="C101" s="37"/>
      <c r="D101" s="37"/>
      <c r="E101" s="38"/>
    </row>
    <row r="102" spans="2:5" s="111" customFormat="1" ht="42.75" customHeight="1">
      <c r="B102" s="112"/>
      <c r="C102" s="37"/>
      <c r="D102" s="37"/>
      <c r="E102" s="38"/>
    </row>
    <row r="103" spans="2:5" s="111" customFormat="1" ht="42.75" customHeight="1">
      <c r="B103" s="112"/>
      <c r="C103" s="37"/>
      <c r="D103" s="37"/>
      <c r="E103" s="38"/>
    </row>
    <row r="104" spans="2:5" s="111" customFormat="1" ht="42.75" customHeight="1">
      <c r="B104" s="112"/>
      <c r="C104" s="37"/>
      <c r="D104" s="37"/>
      <c r="E104" s="38"/>
    </row>
    <row r="105" spans="2:5" s="111" customFormat="1" ht="42.75" customHeight="1">
      <c r="B105" s="112"/>
      <c r="C105" s="37"/>
      <c r="D105" s="37"/>
      <c r="E105" s="38"/>
    </row>
    <row r="106" spans="2:5" s="111" customFormat="1" ht="42.75" customHeight="1">
      <c r="B106" s="112"/>
      <c r="C106" s="37"/>
      <c r="D106" s="37"/>
      <c r="E106" s="38"/>
    </row>
    <row r="107" spans="2:5" s="111" customFormat="1" ht="42.75" customHeight="1">
      <c r="B107" s="112"/>
      <c r="C107" s="37"/>
      <c r="D107" s="37"/>
      <c r="E107" s="38"/>
    </row>
    <row r="108" spans="2:5" s="111" customFormat="1" ht="42.75" customHeight="1">
      <c r="B108" s="112"/>
      <c r="C108" s="37"/>
      <c r="D108" s="37"/>
      <c r="E108" s="38"/>
    </row>
    <row r="109" spans="2:5" s="111" customFormat="1" ht="42.75" customHeight="1">
      <c r="B109" s="112"/>
      <c r="C109" s="37"/>
      <c r="D109" s="37"/>
      <c r="E109" s="38"/>
    </row>
    <row r="110" spans="2:5" s="111" customFormat="1" ht="42.75" customHeight="1">
      <c r="B110" s="112"/>
      <c r="C110" s="37"/>
      <c r="D110" s="37"/>
      <c r="E110" s="38"/>
    </row>
    <row r="111" spans="2:5" s="111" customFormat="1" ht="42.75" customHeight="1">
      <c r="B111" s="112"/>
      <c r="C111" s="37"/>
      <c r="D111" s="37"/>
      <c r="E111" s="38"/>
    </row>
    <row r="112" spans="2:5" s="111" customFormat="1" ht="42.75" customHeight="1">
      <c r="B112" s="112"/>
      <c r="C112" s="37"/>
      <c r="D112" s="37"/>
      <c r="E112" s="38"/>
    </row>
    <row r="113" spans="2:5" s="111" customFormat="1" ht="42.75" customHeight="1">
      <c r="B113" s="112"/>
      <c r="C113" s="37"/>
      <c r="D113" s="37"/>
      <c r="E113" s="38"/>
    </row>
    <row r="114" spans="2:5" s="111" customFormat="1" ht="42.75" customHeight="1">
      <c r="B114" s="112"/>
      <c r="C114" s="37"/>
      <c r="D114" s="37"/>
      <c r="E114" s="38"/>
    </row>
    <row r="115" spans="2:5" s="111" customFormat="1" ht="42.75" customHeight="1">
      <c r="B115" s="112"/>
      <c r="C115" s="37"/>
      <c r="D115" s="37"/>
      <c r="E115" s="38"/>
    </row>
    <row r="116" spans="2:5" s="111" customFormat="1" ht="42.75" customHeight="1">
      <c r="B116" s="112"/>
      <c r="C116" s="37"/>
      <c r="D116" s="37"/>
      <c r="E116" s="38"/>
    </row>
    <row r="117" spans="2:5" s="111" customFormat="1" ht="42.75" customHeight="1">
      <c r="B117" s="112"/>
      <c r="C117" s="37"/>
      <c r="D117" s="37"/>
      <c r="E117" s="38"/>
    </row>
    <row r="118" spans="2:5" s="111" customFormat="1" ht="42.75" customHeight="1">
      <c r="B118" s="112"/>
      <c r="C118" s="37"/>
      <c r="D118" s="37"/>
      <c r="E118" s="38"/>
    </row>
    <row r="119" spans="2:5" s="111" customFormat="1" ht="42.75" customHeight="1">
      <c r="B119" s="112"/>
      <c r="C119" s="37"/>
      <c r="D119" s="37"/>
      <c r="E119" s="38"/>
    </row>
    <row r="120" spans="2:5" s="111" customFormat="1" ht="42.75" customHeight="1">
      <c r="B120" s="112"/>
      <c r="C120" s="37"/>
      <c r="D120" s="37"/>
      <c r="E120" s="38"/>
    </row>
    <row r="121" spans="2:5" s="111" customFormat="1" ht="42.75" customHeight="1">
      <c r="B121" s="112"/>
      <c r="C121" s="37"/>
      <c r="D121" s="37"/>
      <c r="E121" s="38"/>
    </row>
    <row r="122" spans="2:5" s="111" customFormat="1" ht="42.75" customHeight="1">
      <c r="B122" s="112"/>
      <c r="C122" s="37"/>
      <c r="D122" s="37"/>
      <c r="E122" s="38"/>
    </row>
    <row r="123" spans="2:5" s="111" customFormat="1" ht="42.75" customHeight="1">
      <c r="B123" s="112"/>
      <c r="C123" s="37"/>
      <c r="D123" s="37"/>
      <c r="E123" s="38"/>
    </row>
    <row r="124" spans="2:5" s="111" customFormat="1" ht="42.75" customHeight="1">
      <c r="B124" s="112"/>
      <c r="C124" s="37"/>
      <c r="D124" s="37"/>
      <c r="E124" s="38"/>
    </row>
    <row r="125" spans="2:5" s="111" customFormat="1" ht="42.75" customHeight="1">
      <c r="B125" s="112"/>
      <c r="C125" s="37"/>
      <c r="D125" s="37"/>
      <c r="E125" s="38"/>
    </row>
    <row r="126" spans="2:5" s="111" customFormat="1" ht="42.75" customHeight="1">
      <c r="B126" s="112"/>
      <c r="C126" s="37"/>
      <c r="D126" s="37"/>
      <c r="E126" s="38"/>
    </row>
    <row r="127" spans="2:5" s="111" customFormat="1" ht="42.75" customHeight="1">
      <c r="B127" s="112"/>
      <c r="C127" s="37"/>
      <c r="D127" s="37"/>
      <c r="E127" s="38"/>
    </row>
    <row r="128" spans="2:5" s="111" customFormat="1" ht="42.75" customHeight="1">
      <c r="B128" s="112"/>
      <c r="C128" s="37"/>
      <c r="D128" s="37"/>
      <c r="E128" s="38"/>
    </row>
    <row r="129" spans="2:5" s="111" customFormat="1" ht="42.75" customHeight="1">
      <c r="B129" s="112"/>
      <c r="C129" s="37"/>
      <c r="D129" s="37"/>
      <c r="E129" s="38"/>
    </row>
    <row r="130" spans="2:5" s="111" customFormat="1" ht="42.75" customHeight="1">
      <c r="B130" s="112"/>
      <c r="C130" s="37"/>
      <c r="D130" s="37"/>
      <c r="E130" s="38"/>
    </row>
    <row r="131" spans="2:5" s="111" customFormat="1" ht="42.75" customHeight="1">
      <c r="B131" s="112"/>
      <c r="C131" s="37"/>
      <c r="D131" s="37"/>
      <c r="E131" s="38"/>
    </row>
    <row r="132" spans="2:5" s="111" customFormat="1" ht="42.75" customHeight="1">
      <c r="B132" s="112"/>
      <c r="C132" s="37"/>
      <c r="D132" s="37"/>
      <c r="E132" s="38"/>
    </row>
    <row r="133" spans="2:5" s="111" customFormat="1" ht="42.75" customHeight="1">
      <c r="B133" s="112"/>
      <c r="C133" s="37"/>
      <c r="D133" s="37"/>
      <c r="E133" s="38"/>
    </row>
    <row r="134" spans="2:5" s="111" customFormat="1" ht="42.75" customHeight="1">
      <c r="B134" s="112"/>
      <c r="C134" s="37"/>
      <c r="D134" s="37"/>
      <c r="E134" s="38"/>
    </row>
    <row r="135" spans="2:5" s="111" customFormat="1" ht="42.75" customHeight="1">
      <c r="B135" s="112"/>
      <c r="C135" s="37"/>
      <c r="D135" s="37"/>
      <c r="E135" s="38"/>
    </row>
    <row r="136" spans="2:5" s="111" customFormat="1" ht="42.75" customHeight="1">
      <c r="B136" s="112"/>
      <c r="C136" s="37"/>
      <c r="D136" s="37"/>
      <c r="E136" s="38"/>
    </row>
    <row r="137" spans="2:5" s="111" customFormat="1" ht="42.75" customHeight="1">
      <c r="B137" s="112"/>
      <c r="C137" s="37"/>
      <c r="D137" s="37"/>
      <c r="E137" s="38"/>
    </row>
    <row r="138" spans="2:5" s="111" customFormat="1" ht="42.75" customHeight="1">
      <c r="B138" s="112"/>
      <c r="C138" s="37"/>
      <c r="D138" s="37"/>
      <c r="E138" s="38"/>
    </row>
    <row r="139" spans="2:5" s="111" customFormat="1" ht="42.75" customHeight="1">
      <c r="B139" s="112"/>
      <c r="C139" s="37"/>
      <c r="D139" s="37"/>
      <c r="E139" s="38"/>
    </row>
    <row r="140" spans="2:5" s="111" customFormat="1" ht="42.75" customHeight="1">
      <c r="B140" s="112"/>
      <c r="C140" s="37"/>
      <c r="D140" s="37"/>
      <c r="E140" s="38"/>
    </row>
    <row r="141" spans="2:5" s="111" customFormat="1" ht="42.75" customHeight="1">
      <c r="B141" s="112"/>
      <c r="C141" s="37"/>
      <c r="D141" s="37"/>
      <c r="E141" s="38"/>
    </row>
    <row r="142" spans="2:5" s="111" customFormat="1" ht="42.75" customHeight="1">
      <c r="B142" s="112"/>
      <c r="C142" s="37"/>
      <c r="D142" s="37"/>
      <c r="E142" s="38"/>
    </row>
    <row r="143" spans="2:5" s="111" customFormat="1" ht="42.75" customHeight="1">
      <c r="B143" s="112"/>
      <c r="C143" s="37"/>
      <c r="D143" s="37"/>
      <c r="E143" s="38"/>
    </row>
    <row r="144" spans="2:5" s="111" customFormat="1" ht="42.75" customHeight="1">
      <c r="B144" s="112"/>
      <c r="C144" s="37"/>
      <c r="D144" s="37"/>
      <c r="E144" s="38"/>
    </row>
    <row r="145" spans="2:5" s="111" customFormat="1" ht="42.75" customHeight="1">
      <c r="B145" s="112"/>
      <c r="C145" s="37"/>
      <c r="D145" s="37"/>
      <c r="E145" s="38"/>
    </row>
    <row r="146" spans="2:5" s="111" customFormat="1" ht="42.75" customHeight="1">
      <c r="B146" s="112"/>
      <c r="C146" s="37"/>
      <c r="D146" s="37"/>
      <c r="E146" s="38"/>
    </row>
    <row r="147" spans="2:5" s="111" customFormat="1" ht="42.75" customHeight="1">
      <c r="B147" s="112"/>
      <c r="C147" s="37"/>
      <c r="D147" s="37"/>
      <c r="E147" s="38"/>
    </row>
    <row r="148" spans="2:5" s="111" customFormat="1" ht="42.75" customHeight="1">
      <c r="B148" s="112"/>
      <c r="C148" s="37"/>
      <c r="D148" s="37"/>
      <c r="E148" s="38"/>
    </row>
    <row r="149" spans="2:5" s="111" customFormat="1" ht="42.75" customHeight="1">
      <c r="B149" s="112"/>
      <c r="C149" s="37"/>
      <c r="D149" s="37"/>
      <c r="E149" s="38"/>
    </row>
    <row r="150" spans="2:5" s="111" customFormat="1" ht="42.75" customHeight="1">
      <c r="B150" s="112"/>
      <c r="C150" s="37"/>
      <c r="D150" s="37"/>
      <c r="E150" s="38"/>
    </row>
    <row r="151" spans="2:5" s="111" customFormat="1" ht="42.75" customHeight="1">
      <c r="B151" s="112"/>
      <c r="C151" s="37"/>
      <c r="D151" s="37"/>
      <c r="E151" s="38"/>
    </row>
    <row r="152" spans="2:5" s="111" customFormat="1" ht="42.75" customHeight="1">
      <c r="B152" s="112"/>
      <c r="C152" s="37"/>
      <c r="D152" s="37"/>
      <c r="E152" s="38"/>
    </row>
    <row r="153" spans="2:5" s="111" customFormat="1" ht="42.75" customHeight="1">
      <c r="B153" s="112"/>
      <c r="C153" s="37"/>
      <c r="D153" s="37"/>
      <c r="E153" s="38"/>
    </row>
    <row r="154" spans="2:5" s="111" customFormat="1" ht="42.75" customHeight="1">
      <c r="B154" s="112"/>
      <c r="C154" s="37"/>
      <c r="D154" s="37"/>
      <c r="E154" s="38"/>
    </row>
    <row r="155" spans="2:5" s="111" customFormat="1" ht="42.75" customHeight="1">
      <c r="B155" s="112"/>
      <c r="C155" s="37"/>
      <c r="D155" s="37"/>
      <c r="E155" s="38"/>
    </row>
    <row r="156" spans="2:5" s="111" customFormat="1" ht="42.75" customHeight="1">
      <c r="B156" s="112"/>
      <c r="C156" s="37"/>
      <c r="D156" s="37"/>
      <c r="E156" s="38"/>
    </row>
    <row r="157" spans="2:5" s="111" customFormat="1" ht="42.75" customHeight="1">
      <c r="B157" s="112"/>
      <c r="C157" s="37"/>
      <c r="D157" s="37"/>
      <c r="E157" s="38"/>
    </row>
    <row r="158" spans="2:5" s="111" customFormat="1" ht="42.75" customHeight="1">
      <c r="B158" s="112"/>
      <c r="C158" s="37"/>
      <c r="D158" s="37"/>
      <c r="E158" s="38"/>
    </row>
    <row r="159" spans="2:5" s="111" customFormat="1" ht="42.75" customHeight="1">
      <c r="B159" s="112"/>
      <c r="C159" s="37"/>
      <c r="D159" s="37"/>
      <c r="E159" s="38"/>
    </row>
    <row r="160" spans="2:5" s="111" customFormat="1" ht="42.75" customHeight="1">
      <c r="B160" s="112"/>
      <c r="C160" s="37"/>
      <c r="D160" s="37"/>
      <c r="E160" s="38"/>
    </row>
    <row r="161" spans="2:5" s="111" customFormat="1" ht="42.75" customHeight="1">
      <c r="B161" s="112"/>
      <c r="C161" s="37"/>
      <c r="D161" s="37"/>
      <c r="E161" s="38"/>
    </row>
    <row r="162" spans="2:5" s="111" customFormat="1" ht="42.75" customHeight="1">
      <c r="B162" s="112"/>
      <c r="C162" s="37"/>
      <c r="D162" s="37"/>
      <c r="E162" s="38"/>
    </row>
    <row r="163" spans="2:5" s="111" customFormat="1" ht="42.75" customHeight="1">
      <c r="B163" s="112"/>
      <c r="C163" s="37"/>
      <c r="D163" s="37"/>
      <c r="E163" s="38"/>
    </row>
    <row r="164" spans="2:5" s="111" customFormat="1" ht="42.75" customHeight="1">
      <c r="B164" s="112"/>
      <c r="C164" s="37"/>
      <c r="D164" s="37"/>
      <c r="E164" s="38"/>
    </row>
    <row r="165" spans="2:5" s="111" customFormat="1" ht="42.75" customHeight="1">
      <c r="B165" s="112"/>
      <c r="C165" s="37"/>
      <c r="D165" s="37"/>
      <c r="E165" s="38"/>
    </row>
    <row r="166" spans="2:5" s="111" customFormat="1" ht="42.75" customHeight="1">
      <c r="B166" s="112"/>
      <c r="C166" s="37"/>
      <c r="D166" s="37"/>
      <c r="E166" s="38"/>
    </row>
    <row r="167" spans="2:5" s="111" customFormat="1" ht="42.75" customHeight="1">
      <c r="B167" s="112"/>
      <c r="C167" s="37"/>
      <c r="D167" s="37"/>
      <c r="E167" s="38"/>
    </row>
    <row r="168" spans="2:5" s="111" customFormat="1" ht="42.75" customHeight="1">
      <c r="B168" s="112"/>
      <c r="C168" s="37"/>
      <c r="D168" s="37"/>
      <c r="E168" s="38"/>
    </row>
    <row r="169" spans="2:5" s="111" customFormat="1" ht="42.75" customHeight="1">
      <c r="B169" s="112"/>
      <c r="C169" s="37"/>
      <c r="D169" s="37"/>
      <c r="E169" s="38"/>
    </row>
    <row r="170" spans="2:5" s="111" customFormat="1" ht="42.75" customHeight="1">
      <c r="B170" s="112"/>
      <c r="C170" s="37"/>
      <c r="D170" s="37"/>
      <c r="E170" s="38"/>
    </row>
    <row r="171" spans="2:5" s="111" customFormat="1" ht="42.75" customHeight="1">
      <c r="B171" s="112"/>
      <c r="C171" s="37"/>
      <c r="D171" s="37"/>
      <c r="E171" s="38"/>
    </row>
    <row r="172" spans="2:5" s="111" customFormat="1" ht="42.75" customHeight="1">
      <c r="B172" s="112"/>
      <c r="C172" s="37"/>
      <c r="D172" s="37"/>
      <c r="E172" s="38"/>
    </row>
    <row r="173" spans="2:5" s="111" customFormat="1" ht="42.75" customHeight="1">
      <c r="B173" s="112"/>
      <c r="C173" s="37"/>
      <c r="D173" s="37"/>
      <c r="E173" s="38"/>
    </row>
    <row r="174" spans="2:5" s="111" customFormat="1" ht="42.75" customHeight="1">
      <c r="B174" s="112"/>
      <c r="C174" s="37"/>
      <c r="D174" s="37"/>
      <c r="E174" s="38"/>
    </row>
    <row r="175" spans="2:5" s="111" customFormat="1" ht="42.75" customHeight="1">
      <c r="B175" s="112"/>
      <c r="C175" s="37"/>
      <c r="D175" s="37"/>
      <c r="E175" s="38"/>
    </row>
    <row r="176" spans="2:5" s="111" customFormat="1" ht="42.75" customHeight="1">
      <c r="B176" s="112"/>
      <c r="C176" s="37"/>
      <c r="D176" s="37"/>
      <c r="E176" s="38"/>
    </row>
    <row r="177" spans="2:5" s="111" customFormat="1" ht="42.75" customHeight="1">
      <c r="B177" s="112"/>
      <c r="C177" s="37"/>
      <c r="D177" s="37"/>
      <c r="E177" s="38"/>
    </row>
    <row r="178" spans="2:5" s="111" customFormat="1" ht="42.75" customHeight="1">
      <c r="B178" s="112"/>
      <c r="C178" s="37"/>
      <c r="D178" s="37"/>
      <c r="E178" s="38"/>
    </row>
    <row r="179" spans="2:5" s="111" customFormat="1" ht="42.75" customHeight="1">
      <c r="B179" s="112"/>
      <c r="C179" s="37"/>
      <c r="D179" s="37"/>
      <c r="E179" s="38"/>
    </row>
    <row r="180" spans="2:5" s="111" customFormat="1" ht="42.75" customHeight="1">
      <c r="B180" s="112"/>
      <c r="C180" s="37"/>
      <c r="D180" s="37"/>
      <c r="E180" s="38"/>
    </row>
    <row r="181" spans="2:5" s="111" customFormat="1" ht="42.75" customHeight="1">
      <c r="B181" s="112"/>
      <c r="C181" s="37"/>
      <c r="D181" s="37"/>
      <c r="E181" s="38"/>
    </row>
    <row r="182" spans="2:5" s="111" customFormat="1" ht="42.75" customHeight="1">
      <c r="B182" s="112"/>
      <c r="C182" s="37"/>
      <c r="D182" s="37"/>
      <c r="E182" s="38"/>
    </row>
    <row r="183" spans="2:5" s="111" customFormat="1" ht="42.75" customHeight="1">
      <c r="B183" s="112"/>
      <c r="C183" s="37"/>
      <c r="D183" s="37"/>
      <c r="E183" s="38"/>
    </row>
    <row r="184" spans="2:5" s="111" customFormat="1" ht="42.75" customHeight="1">
      <c r="B184" s="112"/>
      <c r="C184" s="37"/>
      <c r="D184" s="37"/>
      <c r="E184" s="38"/>
    </row>
    <row r="185" spans="2:5" s="111" customFormat="1" ht="42.75" customHeight="1">
      <c r="B185" s="112"/>
      <c r="C185" s="37"/>
      <c r="D185" s="37"/>
      <c r="E185" s="38"/>
    </row>
    <row r="186" spans="2:5" s="111" customFormat="1" ht="42.75" customHeight="1">
      <c r="B186" s="112"/>
      <c r="C186" s="37"/>
      <c r="D186" s="37"/>
      <c r="E186" s="38"/>
    </row>
    <row r="187" spans="2:5" s="111" customFormat="1" ht="42.75" customHeight="1">
      <c r="B187" s="112"/>
      <c r="C187" s="37"/>
      <c r="D187" s="37"/>
      <c r="E187" s="38"/>
    </row>
    <row r="188" spans="2:5" s="111" customFormat="1" ht="42.75" customHeight="1">
      <c r="B188" s="112"/>
      <c r="C188" s="37"/>
      <c r="D188" s="37"/>
      <c r="E188" s="38"/>
    </row>
    <row r="189" spans="2:5" s="111" customFormat="1" ht="42.75" customHeight="1">
      <c r="B189" s="112"/>
      <c r="C189" s="37"/>
      <c r="D189" s="37"/>
      <c r="E189" s="38"/>
    </row>
    <row r="190" spans="2:5" s="111" customFormat="1" ht="42.75" customHeight="1">
      <c r="B190" s="112"/>
      <c r="C190" s="37"/>
      <c r="D190" s="37"/>
      <c r="E190" s="38"/>
    </row>
    <row r="191" spans="2:5" s="111" customFormat="1" ht="42.75" customHeight="1">
      <c r="B191" s="112"/>
      <c r="C191" s="37"/>
      <c r="D191" s="37"/>
      <c r="E191" s="38"/>
    </row>
    <row r="192" spans="2:5" s="111" customFormat="1" ht="42.75" customHeight="1">
      <c r="B192" s="112"/>
      <c r="C192" s="37"/>
      <c r="D192" s="37"/>
      <c r="E192" s="38"/>
    </row>
    <row r="193" spans="2:5" s="111" customFormat="1" ht="42.75" customHeight="1">
      <c r="B193" s="112"/>
      <c r="C193" s="37"/>
      <c r="D193" s="37"/>
      <c r="E193" s="38"/>
    </row>
    <row r="194" spans="2:5" s="111" customFormat="1" ht="42.75" customHeight="1">
      <c r="B194" s="112"/>
      <c r="C194" s="37"/>
      <c r="D194" s="37"/>
      <c r="E194" s="38"/>
    </row>
    <row r="195" spans="2:5" s="111" customFormat="1" ht="42.75" customHeight="1">
      <c r="B195" s="112"/>
      <c r="C195" s="37"/>
      <c r="D195" s="37"/>
      <c r="E195" s="38"/>
    </row>
    <row r="196" spans="2:5" s="111" customFormat="1" ht="42.75" customHeight="1">
      <c r="B196" s="112"/>
      <c r="C196" s="37"/>
      <c r="D196" s="37"/>
      <c r="E196" s="38"/>
    </row>
    <row r="197" spans="2:5" s="111" customFormat="1" ht="42.75" customHeight="1">
      <c r="B197" s="112"/>
      <c r="C197" s="37"/>
      <c r="D197" s="37"/>
      <c r="E197" s="38"/>
    </row>
  </sheetData>
  <sheetProtection selectLockedCells="1" selectUnlockedCells="1"/>
  <mergeCells count="4">
    <mergeCell ref="A1:B1"/>
    <mergeCell ref="A3:E3"/>
    <mergeCell ref="A5:E5"/>
    <mergeCell ref="C70:D70"/>
  </mergeCells>
  <printOptions/>
  <pageMargins left="0.7597222222222222" right="0.25" top="0.4" bottom="0.22013888888888888" header="0.5118055555555555" footer="0.22013888888888888"/>
  <pageSetup horizontalDpi="300" verticalDpi="300" orientation="portrait" scale="76"/>
  <headerFooter alignWithMargins="0">
    <oddFooter>&amp;C&amp;P</oddFooter>
  </headerFooter>
  <rowBreaks count="1" manualBreakCount="1">
    <brk id="55" max="255"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286"/>
  <sheetViews>
    <sheetView zoomScaleSheetLayoutView="100" workbookViewId="0" topLeftCell="A124">
      <selection activeCell="A128" sqref="A128"/>
    </sheetView>
  </sheetViews>
  <sheetFormatPr defaultColWidth="9.140625" defaultRowHeight="12.75"/>
  <cols>
    <col min="1" max="1" width="46.8515625" style="121" customWidth="1"/>
    <col min="2" max="2" width="14.421875" style="122" customWidth="1"/>
    <col min="3" max="3" width="17.140625" style="123" customWidth="1"/>
    <col min="4" max="4" width="17.57421875" style="123" customWidth="1"/>
    <col min="5" max="5" width="17.7109375" style="123" customWidth="1"/>
    <col min="6" max="6" width="16.421875" style="123" customWidth="1"/>
    <col min="7" max="7" width="17.8515625" style="123" customWidth="1"/>
    <col min="8" max="16384" width="9.28125" style="124" customWidth="1"/>
  </cols>
  <sheetData>
    <row r="1" spans="1:7" ht="18">
      <c r="A1" s="604" t="s">
        <v>171</v>
      </c>
      <c r="B1" s="604"/>
      <c r="C1" s="125"/>
      <c r="D1" s="125"/>
      <c r="E1" s="126"/>
      <c r="F1" s="125"/>
      <c r="G1" s="125"/>
    </row>
    <row r="2" spans="1:7" ht="18">
      <c r="A2" s="127" t="s">
        <v>291</v>
      </c>
      <c r="B2" s="128"/>
      <c r="C2" s="125"/>
      <c r="D2" s="125"/>
      <c r="E2" s="125"/>
      <c r="F2" s="125"/>
      <c r="G2" s="125"/>
    </row>
    <row r="3" spans="1:8" ht="18">
      <c r="A3" s="129"/>
      <c r="B3" s="130"/>
      <c r="C3" s="125"/>
      <c r="D3" s="125"/>
      <c r="E3" s="125"/>
      <c r="F3" s="125"/>
      <c r="G3" s="125"/>
      <c r="H3" s="131"/>
    </row>
    <row r="4" spans="1:8" ht="18.75" customHeight="1">
      <c r="A4" s="605" t="s">
        <v>292</v>
      </c>
      <c r="B4" s="605"/>
      <c r="C4" s="605"/>
      <c r="D4" s="605"/>
      <c r="E4" s="605"/>
      <c r="F4" s="605"/>
      <c r="G4" s="605"/>
      <c r="H4" s="131"/>
    </row>
    <row r="5" spans="1:8" ht="16.5" customHeight="1">
      <c r="A5" s="132"/>
      <c r="B5" s="133"/>
      <c r="C5" s="133"/>
      <c r="D5" s="133"/>
      <c r="E5" s="133"/>
      <c r="F5" s="133"/>
      <c r="G5" s="134"/>
      <c r="H5" s="131"/>
    </row>
    <row r="6" spans="1:7" ht="18">
      <c r="A6" s="129"/>
      <c r="B6" s="130"/>
      <c r="C6" s="125"/>
      <c r="D6" s="125"/>
      <c r="E6" s="125"/>
      <c r="F6" s="125"/>
      <c r="G6" s="135" t="s">
        <v>174</v>
      </c>
    </row>
    <row r="7" spans="1:8" ht="99" customHeight="1">
      <c r="A7" s="136" t="s">
        <v>175</v>
      </c>
      <c r="B7" s="137" t="s">
        <v>176</v>
      </c>
      <c r="C7" s="138" t="s">
        <v>293</v>
      </c>
      <c r="D7" s="138" t="s">
        <v>294</v>
      </c>
      <c r="E7" s="138" t="s">
        <v>177</v>
      </c>
      <c r="F7" s="138" t="s">
        <v>178</v>
      </c>
      <c r="G7" s="139" t="s">
        <v>295</v>
      </c>
      <c r="H7" s="131"/>
    </row>
    <row r="8" spans="1:8" ht="28.5" customHeight="1">
      <c r="A8" s="140" t="s">
        <v>180</v>
      </c>
      <c r="B8" s="141" t="s">
        <v>176</v>
      </c>
      <c r="C8" s="138">
        <v>1</v>
      </c>
      <c r="D8" s="138">
        <f>C8+1</f>
        <v>2</v>
      </c>
      <c r="E8" s="138">
        <v>3</v>
      </c>
      <c r="F8" s="138">
        <f>E8+1</f>
        <v>4</v>
      </c>
      <c r="G8" s="139">
        <v>5</v>
      </c>
      <c r="H8" s="131"/>
    </row>
    <row r="9" spans="1:8" s="147" customFormat="1" ht="22.5" customHeight="1">
      <c r="A9" s="142" t="s">
        <v>296</v>
      </c>
      <c r="B9" s="143" t="s">
        <v>297</v>
      </c>
      <c r="C9" s="144">
        <f>C10+C18+C19</f>
        <v>1672825081</v>
      </c>
      <c r="D9" s="144">
        <f>D10+D18+D19</f>
        <v>587602755</v>
      </c>
      <c r="E9" s="144">
        <f>E10+E18+E19</f>
        <v>1672825081</v>
      </c>
      <c r="F9" s="144">
        <f>F10+F18+F19</f>
        <v>857467805</v>
      </c>
      <c r="G9" s="145">
        <f>G10+G18+G19</f>
        <v>586039327</v>
      </c>
      <c r="H9" s="146"/>
    </row>
    <row r="10" spans="1:8" s="147" customFormat="1" ht="22.5" customHeight="1">
      <c r="A10" s="148" t="s">
        <v>298</v>
      </c>
      <c r="B10" s="149" t="s">
        <v>299</v>
      </c>
      <c r="C10" s="150">
        <f>C11+C12+C15+C13+C16+C14</f>
        <v>1672825081</v>
      </c>
      <c r="D10" s="150">
        <f>D11+D12+D15+D13+D16+D14</f>
        <v>587602755</v>
      </c>
      <c r="E10" s="150">
        <f>E11+E12+E15+E13+E16+E14</f>
        <v>1672825081</v>
      </c>
      <c r="F10" s="150">
        <f>F11+F12+F15+F13+F16+F14</f>
        <v>857467805</v>
      </c>
      <c r="G10" s="151">
        <f>G11+G12+G15+G13+G16+G14</f>
        <v>586064037</v>
      </c>
      <c r="H10" s="146"/>
    </row>
    <row r="11" spans="1:8" s="147" customFormat="1" ht="22.5" customHeight="1">
      <c r="A11" s="152" t="s">
        <v>300</v>
      </c>
      <c r="B11" s="153" t="s">
        <v>301</v>
      </c>
      <c r="C11" s="150">
        <f>C22</f>
        <v>7069469</v>
      </c>
      <c r="D11" s="150">
        <f>D22</f>
        <v>2623664</v>
      </c>
      <c r="E11" s="150">
        <f>E22</f>
        <v>7069469</v>
      </c>
      <c r="F11" s="150">
        <f>F22</f>
        <v>3906705</v>
      </c>
      <c r="G11" s="151">
        <f>G22</f>
        <v>2623569</v>
      </c>
      <c r="H11" s="146"/>
    </row>
    <row r="12" spans="1:8" s="147" customFormat="1" ht="22.5" customHeight="1">
      <c r="A12" s="152" t="s">
        <v>302</v>
      </c>
      <c r="B12" s="153" t="s">
        <v>303</v>
      </c>
      <c r="C12" s="150">
        <f>C43</f>
        <v>10036236</v>
      </c>
      <c r="D12" s="150">
        <f>D43</f>
        <v>3869150</v>
      </c>
      <c r="E12" s="150">
        <f>E43</f>
        <v>10036236</v>
      </c>
      <c r="F12" s="150">
        <f>F43</f>
        <v>5656412</v>
      </c>
      <c r="G12" s="151">
        <f>G43</f>
        <v>3851070</v>
      </c>
      <c r="H12" s="146"/>
    </row>
    <row r="13" spans="1:8" s="147" customFormat="1" ht="22.5" customHeight="1">
      <c r="A13" s="152" t="s">
        <v>304</v>
      </c>
      <c r="B13" s="153" t="s">
        <v>305</v>
      </c>
      <c r="C13" s="150">
        <f>C85</f>
        <v>0</v>
      </c>
      <c r="D13" s="150">
        <f>D85</f>
        <v>0</v>
      </c>
      <c r="E13" s="150">
        <f>E85</f>
        <v>0</v>
      </c>
      <c r="F13" s="150">
        <f>F85</f>
        <v>0</v>
      </c>
      <c r="G13" s="151">
        <f>G85</f>
        <v>0</v>
      </c>
      <c r="H13" s="146"/>
    </row>
    <row r="14" spans="1:8" s="147" customFormat="1" ht="22.5" customHeight="1">
      <c r="A14" s="154" t="s">
        <v>306</v>
      </c>
      <c r="B14" s="153" t="s">
        <v>307</v>
      </c>
      <c r="C14" s="155">
        <f>C88</f>
        <v>0</v>
      </c>
      <c r="D14" s="155">
        <f>D88</f>
        <v>0</v>
      </c>
      <c r="E14" s="155">
        <f>E88</f>
        <v>0</v>
      </c>
      <c r="F14" s="155">
        <f>F88</f>
        <v>0</v>
      </c>
      <c r="G14" s="156">
        <f>G88</f>
        <v>0</v>
      </c>
      <c r="H14" s="146"/>
    </row>
    <row r="15" spans="1:8" s="147" customFormat="1" ht="22.5" customHeight="1">
      <c r="A15" s="154" t="s">
        <v>308</v>
      </c>
      <c r="B15" s="153" t="s">
        <v>309</v>
      </c>
      <c r="C15" s="150">
        <f>C91</f>
        <v>1655690000</v>
      </c>
      <c r="D15" s="150">
        <f>D91</f>
        <v>581100000</v>
      </c>
      <c r="E15" s="150">
        <f>E91</f>
        <v>1655690000</v>
      </c>
      <c r="F15" s="150">
        <f>F91</f>
        <v>847890000</v>
      </c>
      <c r="G15" s="151">
        <f>G91</f>
        <v>579579457</v>
      </c>
      <c r="H15" s="146"/>
    </row>
    <row r="16" spans="1:8" s="147" customFormat="1" ht="22.5" customHeight="1">
      <c r="A16" s="154" t="s">
        <v>310</v>
      </c>
      <c r="B16" s="153" t="s">
        <v>311</v>
      </c>
      <c r="C16" s="150">
        <f>C96</f>
        <v>29376</v>
      </c>
      <c r="D16" s="150">
        <f>D96</f>
        <v>9941</v>
      </c>
      <c r="E16" s="150">
        <f>E96</f>
        <v>29376</v>
      </c>
      <c r="F16" s="150">
        <f>F96</f>
        <v>14688</v>
      </c>
      <c r="G16" s="151">
        <f>G96</f>
        <v>9941</v>
      </c>
      <c r="H16" s="146"/>
    </row>
    <row r="17" spans="1:10" s="147" customFormat="1" ht="22.5" customHeight="1">
      <c r="A17" s="148" t="s">
        <v>312</v>
      </c>
      <c r="B17" s="149" t="s">
        <v>313</v>
      </c>
      <c r="C17" s="150">
        <f>C18</f>
        <v>0</v>
      </c>
      <c r="D17" s="150">
        <f>D18</f>
        <v>0</v>
      </c>
      <c r="E17" s="150">
        <f>E18</f>
        <v>0</v>
      </c>
      <c r="F17" s="150">
        <f>F18</f>
        <v>0</v>
      </c>
      <c r="G17" s="151">
        <f>G18</f>
        <v>0</v>
      </c>
      <c r="H17" s="146"/>
      <c r="J17" s="147" t="s">
        <v>314</v>
      </c>
    </row>
    <row r="18" spans="1:8" s="147" customFormat="1" ht="22.5" customHeight="1">
      <c r="A18" s="154" t="s">
        <v>315</v>
      </c>
      <c r="B18" s="153" t="s">
        <v>316</v>
      </c>
      <c r="C18" s="150">
        <f>C100</f>
        <v>0</v>
      </c>
      <c r="D18" s="150">
        <f>D100</f>
        <v>0</v>
      </c>
      <c r="E18" s="150">
        <f>E100</f>
        <v>0</v>
      </c>
      <c r="F18" s="150">
        <f>F100</f>
        <v>0</v>
      </c>
      <c r="G18" s="151">
        <f>G100</f>
        <v>0</v>
      </c>
      <c r="H18" s="146"/>
    </row>
    <row r="19" spans="1:8" s="147" customFormat="1" ht="45.75" customHeight="1">
      <c r="A19" s="157" t="s">
        <v>317</v>
      </c>
      <c r="B19" s="158" t="s">
        <v>318</v>
      </c>
      <c r="C19" s="159">
        <f>C107</f>
        <v>0</v>
      </c>
      <c r="D19" s="159">
        <f>D107</f>
        <v>0</v>
      </c>
      <c r="E19" s="159">
        <f>E107</f>
        <v>0</v>
      </c>
      <c r="F19" s="159">
        <f>F107</f>
        <v>0</v>
      </c>
      <c r="G19" s="160">
        <f>G107</f>
        <v>-24710</v>
      </c>
      <c r="H19" s="146"/>
    </row>
    <row r="20" spans="1:8" s="147" customFormat="1" ht="22.5" customHeight="1">
      <c r="A20" s="161" t="s">
        <v>319</v>
      </c>
      <c r="B20" s="141" t="s">
        <v>320</v>
      </c>
      <c r="C20" s="162">
        <f>C21+C99+C107</f>
        <v>1672825081</v>
      </c>
      <c r="D20" s="162">
        <f>D21+D99+D107</f>
        <v>587602755</v>
      </c>
      <c r="E20" s="162">
        <f>E21+E99+E107</f>
        <v>1672825081</v>
      </c>
      <c r="F20" s="162">
        <f>F21+F99+F107</f>
        <v>857467805</v>
      </c>
      <c r="G20" s="163">
        <f>G21+G99+G107</f>
        <v>586039327</v>
      </c>
      <c r="H20" s="146"/>
    </row>
    <row r="21" spans="1:8" s="147" customFormat="1" ht="22.5" customHeight="1">
      <c r="A21" s="164" t="s">
        <v>298</v>
      </c>
      <c r="B21" s="165" t="s">
        <v>299</v>
      </c>
      <c r="C21" s="162">
        <f>C22+C43+C85+C88+C91+C96</f>
        <v>1672825081</v>
      </c>
      <c r="D21" s="162">
        <f>D22+D43+D85+D88+D91+D96</f>
        <v>587602755</v>
      </c>
      <c r="E21" s="162">
        <f>E22+E43+E85+E88+E91+E96</f>
        <v>1672825081</v>
      </c>
      <c r="F21" s="162">
        <f>F22+F43+F85+F88+F91+F96</f>
        <v>857467805</v>
      </c>
      <c r="G21" s="163">
        <f>G22+G43+G85+G88+G91+G96</f>
        <v>586064037</v>
      </c>
      <c r="H21" s="146"/>
    </row>
    <row r="22" spans="1:8" s="147" customFormat="1" ht="22.5" customHeight="1">
      <c r="A22" s="166" t="s">
        <v>300</v>
      </c>
      <c r="B22" s="141" t="s">
        <v>301</v>
      </c>
      <c r="C22" s="162">
        <f>C23+C33+C35</f>
        <v>7069469</v>
      </c>
      <c r="D22" s="162">
        <f>D23+D33+D35</f>
        <v>2623664</v>
      </c>
      <c r="E22" s="162">
        <f>E23+E33+E35</f>
        <v>7069469</v>
      </c>
      <c r="F22" s="162">
        <f>F23+F33+F35</f>
        <v>3906705</v>
      </c>
      <c r="G22" s="163">
        <f>G23+G33+G35</f>
        <v>2623569</v>
      </c>
      <c r="H22" s="146"/>
    </row>
    <row r="23" spans="1:8" s="147" customFormat="1" ht="22.5" customHeight="1">
      <c r="A23" s="166" t="s">
        <v>321</v>
      </c>
      <c r="B23" s="141" t="s">
        <v>322</v>
      </c>
      <c r="C23" s="162">
        <f>C24+C25+C26+C27+C28+C31+C32</f>
        <v>6811032</v>
      </c>
      <c r="D23" s="162">
        <f>D24+D25+D26+D27+D28+D31+D32</f>
        <v>2537922</v>
      </c>
      <c r="E23" s="162">
        <f>E24+E25+E26+E27+E28+E31+E32</f>
        <v>6811032</v>
      </c>
      <c r="F23" s="162">
        <f>F24+F25+F26+F27+F28+F31+F32</f>
        <v>3685268</v>
      </c>
      <c r="G23" s="162">
        <f>G24+G25+G26+G27+G28+G31+G32</f>
        <v>2537827</v>
      </c>
      <c r="H23" s="146"/>
    </row>
    <row r="24" spans="1:8" s="147" customFormat="1" ht="22.5" customHeight="1">
      <c r="A24" s="167" t="s">
        <v>323</v>
      </c>
      <c r="B24" s="168" t="s">
        <v>324</v>
      </c>
      <c r="C24" s="169">
        <v>5911528</v>
      </c>
      <c r="D24" s="169">
        <v>1998599</v>
      </c>
      <c r="E24" s="169">
        <v>5911528</v>
      </c>
      <c r="F24" s="169">
        <v>2950764</v>
      </c>
      <c r="G24" s="170">
        <v>1998504</v>
      </c>
      <c r="H24" s="146"/>
    </row>
    <row r="25" spans="1:8" s="147" customFormat="1" ht="22.5" customHeight="1">
      <c r="A25" s="171" t="s">
        <v>325</v>
      </c>
      <c r="B25" s="172" t="s">
        <v>326</v>
      </c>
      <c r="C25" s="155">
        <v>402294</v>
      </c>
      <c r="D25" s="155">
        <v>271240</v>
      </c>
      <c r="E25" s="155">
        <v>402294</v>
      </c>
      <c r="F25" s="155">
        <v>402294</v>
      </c>
      <c r="G25" s="156">
        <v>271240</v>
      </c>
      <c r="H25" s="146"/>
    </row>
    <row r="26" spans="1:8" s="147" customFormat="1" ht="22.5" customHeight="1">
      <c r="A26" s="171" t="s">
        <v>327</v>
      </c>
      <c r="B26" s="172" t="s">
        <v>328</v>
      </c>
      <c r="C26" s="155">
        <v>16646</v>
      </c>
      <c r="D26" s="155">
        <v>11010</v>
      </c>
      <c r="E26" s="155">
        <v>16646</v>
      </c>
      <c r="F26" s="155">
        <v>16646</v>
      </c>
      <c r="G26" s="156">
        <v>11010</v>
      </c>
      <c r="H26" s="146"/>
    </row>
    <row r="27" spans="1:8" s="147" customFormat="1" ht="40.5" customHeight="1">
      <c r="A27" s="173" t="s">
        <v>329</v>
      </c>
      <c r="B27" s="172" t="s">
        <v>330</v>
      </c>
      <c r="C27" s="155">
        <v>1456</v>
      </c>
      <c r="D27" s="155">
        <v>1456</v>
      </c>
      <c r="E27" s="155">
        <v>1456</v>
      </c>
      <c r="F27" s="155">
        <v>1456</v>
      </c>
      <c r="G27" s="156">
        <v>1456</v>
      </c>
      <c r="H27" s="146"/>
    </row>
    <row r="28" spans="1:8" s="147" customFormat="1" ht="22.5" customHeight="1">
      <c r="A28" s="171" t="s">
        <v>331</v>
      </c>
      <c r="B28" s="172" t="s">
        <v>332</v>
      </c>
      <c r="C28" s="155">
        <f>C29+C30</f>
        <v>1980</v>
      </c>
      <c r="D28" s="155">
        <f>D29+D30</f>
        <v>1980</v>
      </c>
      <c r="E28" s="155">
        <f>E29+E30</f>
        <v>1980</v>
      </c>
      <c r="F28" s="155">
        <f>F29+F30</f>
        <v>1980</v>
      </c>
      <c r="G28" s="155">
        <f>G29+G30</f>
        <v>1980</v>
      </c>
      <c r="H28" s="146"/>
    </row>
    <row r="29" spans="1:8" s="147" customFormat="1" ht="22.5" customHeight="1">
      <c r="A29" s="171" t="s">
        <v>333</v>
      </c>
      <c r="B29" s="172" t="s">
        <v>334</v>
      </c>
      <c r="C29" s="155">
        <v>1980</v>
      </c>
      <c r="D29" s="155">
        <v>1980</v>
      </c>
      <c r="E29" s="155">
        <v>1980</v>
      </c>
      <c r="F29" s="155">
        <v>1980</v>
      </c>
      <c r="G29" s="156">
        <v>1980</v>
      </c>
      <c r="H29" s="146"/>
    </row>
    <row r="30" spans="1:8" s="147" customFormat="1" ht="22.5" customHeight="1">
      <c r="A30" s="171" t="s">
        <v>335</v>
      </c>
      <c r="B30" s="172" t="s">
        <v>336</v>
      </c>
      <c r="C30" s="155"/>
      <c r="D30" s="155"/>
      <c r="E30" s="155"/>
      <c r="F30" s="155"/>
      <c r="G30" s="156"/>
      <c r="H30" s="146"/>
    </row>
    <row r="31" spans="1:8" s="147" customFormat="1" ht="22.5" customHeight="1">
      <c r="A31" s="174" t="s">
        <v>337</v>
      </c>
      <c r="B31" s="175" t="s">
        <v>338</v>
      </c>
      <c r="C31" s="176">
        <v>276038</v>
      </c>
      <c r="D31" s="176">
        <v>77166</v>
      </c>
      <c r="E31" s="176">
        <v>276038</v>
      </c>
      <c r="F31" s="176">
        <v>126038</v>
      </c>
      <c r="G31" s="177">
        <v>77166</v>
      </c>
      <c r="H31" s="146"/>
    </row>
    <row r="32" spans="1:8" s="147" customFormat="1" ht="22.5" customHeight="1">
      <c r="A32" s="174" t="s">
        <v>339</v>
      </c>
      <c r="B32" s="175" t="s">
        <v>340</v>
      </c>
      <c r="C32" s="176">
        <v>201090</v>
      </c>
      <c r="D32" s="176">
        <v>176471</v>
      </c>
      <c r="E32" s="176">
        <v>201090</v>
      </c>
      <c r="F32" s="176">
        <v>186090</v>
      </c>
      <c r="G32" s="177">
        <v>176471</v>
      </c>
      <c r="H32" s="146"/>
    </row>
    <row r="33" spans="1:8" s="147" customFormat="1" ht="22.5" customHeight="1">
      <c r="A33" s="166" t="s">
        <v>341</v>
      </c>
      <c r="B33" s="141" t="s">
        <v>342</v>
      </c>
      <c r="C33" s="178">
        <f>C34</f>
        <v>110200</v>
      </c>
      <c r="D33" s="178">
        <f>D34</f>
        <v>0</v>
      </c>
      <c r="E33" s="178">
        <f>E34</f>
        <v>110200</v>
      </c>
      <c r="F33" s="178">
        <f>F34</f>
        <v>110200</v>
      </c>
      <c r="G33" s="179">
        <f>G34</f>
        <v>0</v>
      </c>
      <c r="H33" s="146"/>
    </row>
    <row r="34" spans="1:8" s="147" customFormat="1" ht="22.5" customHeight="1">
      <c r="A34" s="180" t="s">
        <v>343</v>
      </c>
      <c r="B34" s="181" t="s">
        <v>344</v>
      </c>
      <c r="C34" s="182">
        <v>110200</v>
      </c>
      <c r="D34" s="182"/>
      <c r="E34" s="182">
        <v>110200</v>
      </c>
      <c r="F34" s="182">
        <v>110200</v>
      </c>
      <c r="G34" s="183"/>
      <c r="H34" s="146"/>
    </row>
    <row r="35" spans="1:8" s="147" customFormat="1" ht="22.5" customHeight="1">
      <c r="A35" s="166" t="s">
        <v>345</v>
      </c>
      <c r="B35" s="141" t="s">
        <v>346</v>
      </c>
      <c r="C35" s="162">
        <f>SUM(C36:C42)</f>
        <v>148237</v>
      </c>
      <c r="D35" s="162">
        <f>SUM(D36:D42)</f>
        <v>85742</v>
      </c>
      <c r="E35" s="162">
        <f>SUM(E36:E42)</f>
        <v>148237</v>
      </c>
      <c r="F35" s="162">
        <f>SUM(F36:F42)</f>
        <v>111237</v>
      </c>
      <c r="G35" s="163">
        <f>SUM(G36:G42)</f>
        <v>85742</v>
      </c>
      <c r="H35" s="146"/>
    </row>
    <row r="36" spans="1:8" ht="22.5" customHeight="1">
      <c r="A36" s="184" t="s">
        <v>347</v>
      </c>
      <c r="B36" s="168" t="s">
        <v>348</v>
      </c>
      <c r="C36" s="169">
        <v>22765</v>
      </c>
      <c r="D36" s="169">
        <v>22765</v>
      </c>
      <c r="E36" s="169">
        <v>22765</v>
      </c>
      <c r="F36" s="169">
        <v>22765</v>
      </c>
      <c r="G36" s="170">
        <v>22765</v>
      </c>
      <c r="H36" s="131"/>
    </row>
    <row r="37" spans="1:8" ht="22.5" customHeight="1">
      <c r="A37" s="171" t="s">
        <v>349</v>
      </c>
      <c r="B37" s="172" t="s">
        <v>350</v>
      </c>
      <c r="C37" s="155">
        <v>689</v>
      </c>
      <c r="D37" s="155">
        <v>689</v>
      </c>
      <c r="E37" s="155">
        <v>689</v>
      </c>
      <c r="F37" s="155">
        <v>689</v>
      </c>
      <c r="G37" s="156">
        <v>689</v>
      </c>
      <c r="H37" s="131"/>
    </row>
    <row r="38" spans="1:8" ht="22.5" customHeight="1">
      <c r="A38" s="185" t="s">
        <v>351</v>
      </c>
      <c r="B38" s="172" t="s">
        <v>352</v>
      </c>
      <c r="C38" s="155">
        <v>7170</v>
      </c>
      <c r="D38" s="155">
        <v>7170</v>
      </c>
      <c r="E38" s="155">
        <v>7170</v>
      </c>
      <c r="F38" s="155">
        <v>7170</v>
      </c>
      <c r="G38" s="156">
        <v>7170</v>
      </c>
      <c r="H38" s="131"/>
    </row>
    <row r="39" spans="1:8" ht="22.5" customHeight="1">
      <c r="A39" s="186" t="s">
        <v>353</v>
      </c>
      <c r="B39" s="172" t="s">
        <v>354</v>
      </c>
      <c r="C39" s="155">
        <v>207</v>
      </c>
      <c r="D39" s="155">
        <v>207</v>
      </c>
      <c r="E39" s="155">
        <v>207</v>
      </c>
      <c r="F39" s="155">
        <v>207</v>
      </c>
      <c r="G39" s="156">
        <v>207</v>
      </c>
      <c r="H39" s="131"/>
    </row>
    <row r="40" spans="1:8" ht="22.5" customHeight="1">
      <c r="A40" s="186" t="s">
        <v>355</v>
      </c>
      <c r="B40" s="172" t="s">
        <v>356</v>
      </c>
      <c r="C40" s="155">
        <v>1172</v>
      </c>
      <c r="D40" s="155">
        <v>1172</v>
      </c>
      <c r="E40" s="155">
        <v>1172</v>
      </c>
      <c r="F40" s="155">
        <v>1172</v>
      </c>
      <c r="G40" s="156">
        <v>1172</v>
      </c>
      <c r="H40" s="131"/>
    </row>
    <row r="41" spans="1:8" ht="22.5" customHeight="1">
      <c r="A41" s="180" t="s">
        <v>357</v>
      </c>
      <c r="B41" s="172" t="s">
        <v>358</v>
      </c>
      <c r="C41" s="155">
        <v>116234</v>
      </c>
      <c r="D41" s="155">
        <v>53739</v>
      </c>
      <c r="E41" s="155">
        <v>116234</v>
      </c>
      <c r="F41" s="155">
        <v>79234</v>
      </c>
      <c r="G41" s="156">
        <v>53739</v>
      </c>
      <c r="H41" s="131"/>
    </row>
    <row r="42" spans="1:8" ht="40.5" customHeight="1">
      <c r="A42" s="187" t="s">
        <v>359</v>
      </c>
      <c r="B42" s="175" t="s">
        <v>360</v>
      </c>
      <c r="C42" s="176"/>
      <c r="D42" s="176"/>
      <c r="E42" s="176"/>
      <c r="F42" s="176"/>
      <c r="G42" s="177"/>
      <c r="H42" s="131"/>
    </row>
    <row r="43" spans="1:8" s="147" customFormat="1" ht="22.5" customHeight="1">
      <c r="A43" s="166" t="s">
        <v>302</v>
      </c>
      <c r="B43" s="141" t="s">
        <v>303</v>
      </c>
      <c r="C43" s="162">
        <f>C44+C55+C56+C58+C63+C67+C70+C72+C73+C75+C71+C74</f>
        <v>10036236</v>
      </c>
      <c r="D43" s="162">
        <f>D44+D55+D56+D58+D63+D67+D70+D72+D73+D75+D71+D74</f>
        <v>3869150</v>
      </c>
      <c r="E43" s="162">
        <f>E44+E55+E56+E58+E63+E67+E70+E72+E73+E75+E71+E74</f>
        <v>10036236</v>
      </c>
      <c r="F43" s="162">
        <f>F44+F55+F56+F58+F63+F67+F70+F72+F73+F75+F71+F74</f>
        <v>5656412</v>
      </c>
      <c r="G43" s="163">
        <f>G44+G55+G56+G58+G63+G67+G70+G72+G73+G75+G71+G74</f>
        <v>3851070</v>
      </c>
      <c r="H43" s="146"/>
    </row>
    <row r="44" spans="1:8" s="147" customFormat="1" ht="22.5" customHeight="1">
      <c r="A44" s="142" t="s">
        <v>361</v>
      </c>
      <c r="B44" s="143" t="s">
        <v>362</v>
      </c>
      <c r="C44" s="144">
        <f>SUM(C45:C54)</f>
        <v>386274</v>
      </c>
      <c r="D44" s="144">
        <f>SUM(D45:D54)</f>
        <v>178427</v>
      </c>
      <c r="E44" s="144">
        <f>SUM(E45:E54)</f>
        <v>386274</v>
      </c>
      <c r="F44" s="144">
        <f>SUM(F45:F54)</f>
        <v>220474</v>
      </c>
      <c r="G44" s="145">
        <f>SUM(G45:G54)</f>
        <v>167954</v>
      </c>
      <c r="H44" s="146"/>
    </row>
    <row r="45" spans="1:8" s="147" customFormat="1" ht="22.5" customHeight="1">
      <c r="A45" s="171" t="s">
        <v>363</v>
      </c>
      <c r="B45" s="172" t="s">
        <v>364</v>
      </c>
      <c r="C45" s="155">
        <v>37820</v>
      </c>
      <c r="D45" s="155">
        <v>14888</v>
      </c>
      <c r="E45" s="155">
        <v>37820</v>
      </c>
      <c r="F45" s="155">
        <v>21820</v>
      </c>
      <c r="G45" s="156">
        <v>14887</v>
      </c>
      <c r="H45" s="146"/>
    </row>
    <row r="46" spans="1:8" s="147" customFormat="1" ht="22.5" customHeight="1">
      <c r="A46" s="171" t="s">
        <v>365</v>
      </c>
      <c r="B46" s="172" t="s">
        <v>366</v>
      </c>
      <c r="C46" s="155"/>
      <c r="D46" s="155"/>
      <c r="E46" s="155"/>
      <c r="F46" s="155"/>
      <c r="G46" s="156"/>
      <c r="H46" s="146"/>
    </row>
    <row r="47" spans="1:8" s="147" customFormat="1" ht="22.5" customHeight="1">
      <c r="A47" s="173" t="s">
        <v>367</v>
      </c>
      <c r="B47" s="172" t="s">
        <v>368</v>
      </c>
      <c r="C47" s="155">
        <v>100734</v>
      </c>
      <c r="D47" s="155">
        <v>50905</v>
      </c>
      <c r="E47" s="155">
        <v>100734</v>
      </c>
      <c r="F47" s="155">
        <v>66734</v>
      </c>
      <c r="G47" s="156">
        <v>50848</v>
      </c>
      <c r="H47" s="146"/>
    </row>
    <row r="48" spans="1:8" s="147" customFormat="1" ht="22.5" customHeight="1">
      <c r="A48" s="171" t="s">
        <v>369</v>
      </c>
      <c r="B48" s="172" t="s">
        <v>370</v>
      </c>
      <c r="C48" s="155">
        <v>9859</v>
      </c>
      <c r="D48" s="155">
        <v>3486</v>
      </c>
      <c r="E48" s="155">
        <v>9859</v>
      </c>
      <c r="F48" s="155">
        <v>5059</v>
      </c>
      <c r="G48" s="156">
        <v>3485</v>
      </c>
      <c r="H48" s="146"/>
    </row>
    <row r="49" spans="1:8" s="147" customFormat="1" ht="22.5" customHeight="1">
      <c r="A49" s="171" t="s">
        <v>371</v>
      </c>
      <c r="B49" s="172" t="s">
        <v>372</v>
      </c>
      <c r="C49" s="155">
        <v>6500</v>
      </c>
      <c r="D49" s="155">
        <v>4000</v>
      </c>
      <c r="E49" s="155">
        <v>6500</v>
      </c>
      <c r="F49" s="155">
        <v>3500</v>
      </c>
      <c r="G49" s="156">
        <v>4000</v>
      </c>
      <c r="H49" s="146"/>
    </row>
    <row r="50" spans="1:8" s="147" customFormat="1" ht="22.5" customHeight="1">
      <c r="A50" s="171" t="s">
        <v>373</v>
      </c>
      <c r="B50" s="172" t="s">
        <v>374</v>
      </c>
      <c r="C50" s="155"/>
      <c r="D50" s="155"/>
      <c r="E50" s="155"/>
      <c r="F50" s="155"/>
      <c r="G50" s="156"/>
      <c r="H50" s="146"/>
    </row>
    <row r="51" spans="1:8" s="147" customFormat="1" ht="22.5" customHeight="1">
      <c r="A51" s="171" t="s">
        <v>375</v>
      </c>
      <c r="B51" s="172" t="s">
        <v>376</v>
      </c>
      <c r="C51" s="155"/>
      <c r="D51" s="155"/>
      <c r="E51" s="155"/>
      <c r="F51" s="155"/>
      <c r="G51" s="156"/>
      <c r="H51" s="146"/>
    </row>
    <row r="52" spans="1:8" s="147" customFormat="1" ht="22.5" customHeight="1">
      <c r="A52" s="173" t="s">
        <v>377</v>
      </c>
      <c r="B52" s="172" t="s">
        <v>378</v>
      </c>
      <c r="C52" s="155">
        <v>83825</v>
      </c>
      <c r="D52" s="155">
        <v>29901</v>
      </c>
      <c r="E52" s="155">
        <v>83825</v>
      </c>
      <c r="F52" s="155">
        <v>43825</v>
      </c>
      <c r="G52" s="156">
        <v>29900</v>
      </c>
      <c r="H52" s="146"/>
    </row>
    <row r="53" spans="1:8" s="147" customFormat="1" ht="39" customHeight="1">
      <c r="A53" s="173" t="s">
        <v>379</v>
      </c>
      <c r="B53" s="172" t="s">
        <v>380</v>
      </c>
      <c r="C53" s="155"/>
      <c r="D53" s="155"/>
      <c r="E53" s="155"/>
      <c r="F53" s="155"/>
      <c r="G53" s="156"/>
      <c r="H53" s="146"/>
    </row>
    <row r="54" spans="1:8" s="147" customFormat="1" ht="39.75" customHeight="1">
      <c r="A54" s="188" t="s">
        <v>381</v>
      </c>
      <c r="B54" s="175" t="s">
        <v>382</v>
      </c>
      <c r="C54" s="176">
        <v>147536</v>
      </c>
      <c r="D54" s="176">
        <v>75247</v>
      </c>
      <c r="E54" s="176">
        <v>147536</v>
      </c>
      <c r="F54" s="176">
        <v>79536</v>
      </c>
      <c r="G54" s="177">
        <v>64834</v>
      </c>
      <c r="H54" s="146"/>
    </row>
    <row r="55" spans="1:8" s="147" customFormat="1" ht="22.5" customHeight="1">
      <c r="A55" s="166" t="s">
        <v>383</v>
      </c>
      <c r="B55" s="141" t="s">
        <v>384</v>
      </c>
      <c r="C55" s="162"/>
      <c r="D55" s="162"/>
      <c r="E55" s="162"/>
      <c r="F55" s="162"/>
      <c r="G55" s="163"/>
      <c r="H55" s="146"/>
    </row>
    <row r="56" spans="1:8" s="147" customFormat="1" ht="22.5" customHeight="1">
      <c r="A56" s="166" t="s">
        <v>385</v>
      </c>
      <c r="B56" s="141" t="s">
        <v>386</v>
      </c>
      <c r="C56" s="162">
        <f>C57</f>
        <v>0</v>
      </c>
      <c r="D56" s="162">
        <f>D57</f>
        <v>0</v>
      </c>
      <c r="E56" s="162">
        <f>E57</f>
        <v>0</v>
      </c>
      <c r="F56" s="162">
        <f>F57</f>
        <v>0</v>
      </c>
      <c r="G56" s="163">
        <f>G57</f>
        <v>0</v>
      </c>
      <c r="H56" s="146"/>
    </row>
    <row r="57" spans="1:8" ht="22.5" customHeight="1">
      <c r="A57" s="189" t="s">
        <v>387</v>
      </c>
      <c r="B57" s="181" t="s">
        <v>388</v>
      </c>
      <c r="C57" s="182"/>
      <c r="D57" s="182"/>
      <c r="E57" s="182"/>
      <c r="F57" s="182"/>
      <c r="G57" s="183"/>
      <c r="H57" s="131"/>
    </row>
    <row r="58" spans="1:8" s="147" customFormat="1" ht="22.5" customHeight="1">
      <c r="A58" s="161" t="s">
        <v>389</v>
      </c>
      <c r="B58" s="141" t="s">
        <v>390</v>
      </c>
      <c r="C58" s="162">
        <f>C59+C60+C61+C62</f>
        <v>0</v>
      </c>
      <c r="D58" s="162">
        <f>D59+D60+D61+D62</f>
        <v>0</v>
      </c>
      <c r="E58" s="162">
        <f>E59+E60+E61+E62</f>
        <v>0</v>
      </c>
      <c r="F58" s="162">
        <f>F59+F60+F61+F62</f>
        <v>0</v>
      </c>
      <c r="G58" s="163">
        <f>G59+G60+G61+G62</f>
        <v>0</v>
      </c>
      <c r="H58" s="146"/>
    </row>
    <row r="59" spans="1:8" s="147" customFormat="1" ht="22.5" customHeight="1">
      <c r="A59" s="190" t="s">
        <v>391</v>
      </c>
      <c r="B59" s="168" t="s">
        <v>392</v>
      </c>
      <c r="C59" s="169"/>
      <c r="D59" s="169"/>
      <c r="E59" s="169"/>
      <c r="F59" s="169"/>
      <c r="G59" s="170"/>
      <c r="H59" s="146"/>
    </row>
    <row r="60" spans="1:8" s="147" customFormat="1" ht="22.5" customHeight="1">
      <c r="A60" s="191" t="s">
        <v>393</v>
      </c>
      <c r="B60" s="172" t="s">
        <v>394</v>
      </c>
      <c r="C60" s="155"/>
      <c r="D60" s="155"/>
      <c r="E60" s="155"/>
      <c r="F60" s="155"/>
      <c r="G60" s="156"/>
      <c r="H60" s="146"/>
    </row>
    <row r="61" spans="1:8" s="147" customFormat="1" ht="22.5" customHeight="1">
      <c r="A61" s="191" t="s">
        <v>395</v>
      </c>
      <c r="B61" s="172" t="s">
        <v>396</v>
      </c>
      <c r="C61" s="150"/>
      <c r="D61" s="150"/>
      <c r="E61" s="150"/>
      <c r="F61" s="150"/>
      <c r="G61" s="151"/>
      <c r="H61" s="146"/>
    </row>
    <row r="62" spans="1:8" s="147" customFormat="1" ht="22.5" customHeight="1">
      <c r="A62" s="192" t="s">
        <v>397</v>
      </c>
      <c r="B62" s="175" t="s">
        <v>398</v>
      </c>
      <c r="C62" s="159"/>
      <c r="D62" s="159"/>
      <c r="E62" s="159"/>
      <c r="F62" s="159"/>
      <c r="G62" s="160"/>
      <c r="H62" s="146"/>
    </row>
    <row r="63" spans="1:8" s="147" customFormat="1" ht="22.5" customHeight="1">
      <c r="A63" s="161" t="s">
        <v>399</v>
      </c>
      <c r="B63" s="141" t="s">
        <v>400</v>
      </c>
      <c r="C63" s="162">
        <f>C64+C65+C66</f>
        <v>0</v>
      </c>
      <c r="D63" s="162">
        <f>D64+D65+D66</f>
        <v>0</v>
      </c>
      <c r="E63" s="162">
        <f>E64+E65+E66</f>
        <v>0</v>
      </c>
      <c r="F63" s="162">
        <f>F64+F65+F66</f>
        <v>0</v>
      </c>
      <c r="G63" s="163">
        <f>G64+G65+G66</f>
        <v>0</v>
      </c>
      <c r="H63" s="146"/>
    </row>
    <row r="64" spans="1:8" s="147" customFormat="1" ht="22.5" customHeight="1">
      <c r="A64" s="184" t="s">
        <v>401</v>
      </c>
      <c r="B64" s="168" t="s">
        <v>402</v>
      </c>
      <c r="C64" s="144"/>
      <c r="D64" s="144"/>
      <c r="E64" s="144"/>
      <c r="F64" s="144"/>
      <c r="G64" s="145"/>
      <c r="H64" s="146"/>
    </row>
    <row r="65" spans="1:8" s="147" customFormat="1" ht="22.5" customHeight="1">
      <c r="A65" s="191" t="s">
        <v>403</v>
      </c>
      <c r="B65" s="172" t="s">
        <v>404</v>
      </c>
      <c r="C65" s="150"/>
      <c r="D65" s="150"/>
      <c r="E65" s="150"/>
      <c r="F65" s="150"/>
      <c r="G65" s="151"/>
      <c r="H65" s="146"/>
    </row>
    <row r="66" spans="1:8" s="147" customFormat="1" ht="22.5" customHeight="1">
      <c r="A66" s="192" t="s">
        <v>405</v>
      </c>
      <c r="B66" s="175" t="s">
        <v>406</v>
      </c>
      <c r="C66" s="176"/>
      <c r="D66" s="176"/>
      <c r="E66" s="176"/>
      <c r="F66" s="176"/>
      <c r="G66" s="160"/>
      <c r="H66" s="146"/>
    </row>
    <row r="67" spans="1:8" s="147" customFormat="1" ht="22.5" customHeight="1">
      <c r="A67" s="164" t="s">
        <v>407</v>
      </c>
      <c r="B67" s="141" t="s">
        <v>408</v>
      </c>
      <c r="C67" s="162">
        <f>C68+C69</f>
        <v>3295</v>
      </c>
      <c r="D67" s="162">
        <f>D68+D69</f>
        <v>371</v>
      </c>
      <c r="E67" s="162">
        <f>E68+E69</f>
        <v>3295</v>
      </c>
      <c r="F67" s="162">
        <f>F68+F69</f>
        <v>1295</v>
      </c>
      <c r="G67" s="163">
        <f>G68+G69</f>
        <v>371</v>
      </c>
      <c r="H67" s="146"/>
    </row>
    <row r="68" spans="1:8" s="147" customFormat="1" ht="22.5" customHeight="1">
      <c r="A68" s="184" t="s">
        <v>409</v>
      </c>
      <c r="B68" s="168" t="s">
        <v>410</v>
      </c>
      <c r="C68" s="169">
        <v>3295</v>
      </c>
      <c r="D68" s="169">
        <v>371</v>
      </c>
      <c r="E68" s="169">
        <v>3295</v>
      </c>
      <c r="F68" s="169">
        <v>1295</v>
      </c>
      <c r="G68" s="170">
        <v>371</v>
      </c>
      <c r="H68" s="146"/>
    </row>
    <row r="69" spans="1:8" s="147" customFormat="1" ht="22.5" customHeight="1">
      <c r="A69" s="192" t="s">
        <v>411</v>
      </c>
      <c r="B69" s="175" t="s">
        <v>412</v>
      </c>
      <c r="C69" s="176"/>
      <c r="D69" s="176"/>
      <c r="E69" s="176"/>
      <c r="F69" s="176"/>
      <c r="G69" s="177"/>
      <c r="H69" s="146"/>
    </row>
    <row r="70" spans="1:8" s="147" customFormat="1" ht="22.5" customHeight="1">
      <c r="A70" s="161" t="s">
        <v>413</v>
      </c>
      <c r="B70" s="141" t="s">
        <v>414</v>
      </c>
      <c r="C70" s="162"/>
      <c r="D70" s="162"/>
      <c r="E70" s="162"/>
      <c r="F70" s="162"/>
      <c r="G70" s="163"/>
      <c r="H70" s="146"/>
    </row>
    <row r="71" spans="1:8" s="147" customFormat="1" ht="22.5" customHeight="1">
      <c r="A71" s="164" t="s">
        <v>415</v>
      </c>
      <c r="B71" s="141" t="s">
        <v>416</v>
      </c>
      <c r="C71" s="162"/>
      <c r="D71" s="162"/>
      <c r="E71" s="162"/>
      <c r="F71" s="162"/>
      <c r="G71" s="193"/>
      <c r="H71" s="146"/>
    </row>
    <row r="72" spans="1:8" s="147" customFormat="1" ht="22.5" customHeight="1">
      <c r="A72" s="164" t="s">
        <v>417</v>
      </c>
      <c r="B72" s="141" t="s">
        <v>418</v>
      </c>
      <c r="C72" s="162"/>
      <c r="D72" s="162"/>
      <c r="E72" s="162"/>
      <c r="F72" s="162"/>
      <c r="G72" s="163"/>
      <c r="H72" s="146"/>
    </row>
    <row r="73" spans="1:8" s="147" customFormat="1" ht="22.5" customHeight="1">
      <c r="A73" s="164" t="s">
        <v>419</v>
      </c>
      <c r="B73" s="141" t="s">
        <v>420</v>
      </c>
      <c r="C73" s="162"/>
      <c r="D73" s="162"/>
      <c r="E73" s="162"/>
      <c r="F73" s="162"/>
      <c r="G73" s="163"/>
      <c r="H73" s="146"/>
    </row>
    <row r="74" spans="1:8" s="147" customFormat="1" ht="69" customHeight="1">
      <c r="A74" s="194" t="s">
        <v>421</v>
      </c>
      <c r="B74" s="141" t="s">
        <v>422</v>
      </c>
      <c r="C74" s="162">
        <v>55125</v>
      </c>
      <c r="D74" s="162">
        <v>38175</v>
      </c>
      <c r="E74" s="162">
        <v>55125</v>
      </c>
      <c r="F74" s="162">
        <v>43125</v>
      </c>
      <c r="G74" s="193">
        <v>38175</v>
      </c>
      <c r="H74" s="146"/>
    </row>
    <row r="75" spans="1:8" s="147" customFormat="1" ht="22.5" customHeight="1">
      <c r="A75" s="164" t="s">
        <v>423</v>
      </c>
      <c r="B75" s="141" t="s">
        <v>424</v>
      </c>
      <c r="C75" s="162">
        <f>C76+C77+C78+C79+C80+C83+C84</f>
        <v>9591542</v>
      </c>
      <c r="D75" s="162">
        <f>D76+D77+D78+D79+D80+D83+D84</f>
        <v>3652177</v>
      </c>
      <c r="E75" s="162">
        <f>E76+E77+E78+E79+E80+E83+E84</f>
        <v>9591542</v>
      </c>
      <c r="F75" s="162">
        <f>F76+F77+F78+F79+F80+F83+F84</f>
        <v>5391518</v>
      </c>
      <c r="G75" s="163">
        <f>G76+G77+G78+G79+G80+G83+G84</f>
        <v>3644570</v>
      </c>
      <c r="H75" s="146"/>
    </row>
    <row r="76" spans="1:8" s="147" customFormat="1" ht="22.5" customHeight="1">
      <c r="A76" s="190" t="s">
        <v>425</v>
      </c>
      <c r="B76" s="168" t="s">
        <v>426</v>
      </c>
      <c r="C76" s="169"/>
      <c r="D76" s="169"/>
      <c r="E76" s="169"/>
      <c r="F76" s="169"/>
      <c r="G76" s="170"/>
      <c r="H76" s="146"/>
    </row>
    <row r="77" spans="1:8" ht="22.5" customHeight="1">
      <c r="A77" s="191" t="s">
        <v>427</v>
      </c>
      <c r="B77" s="172" t="s">
        <v>428</v>
      </c>
      <c r="C77" s="155"/>
      <c r="D77" s="155"/>
      <c r="E77" s="155"/>
      <c r="F77" s="155"/>
      <c r="G77" s="156"/>
      <c r="H77" s="131"/>
    </row>
    <row r="78" spans="1:8" ht="22.5" customHeight="1">
      <c r="A78" s="191" t="s">
        <v>429</v>
      </c>
      <c r="B78" s="172" t="s">
        <v>430</v>
      </c>
      <c r="C78" s="155"/>
      <c r="D78" s="155"/>
      <c r="E78" s="155"/>
      <c r="F78" s="155"/>
      <c r="G78" s="156"/>
      <c r="H78" s="131"/>
    </row>
    <row r="79" spans="1:8" ht="22.5" customHeight="1">
      <c r="A79" s="191" t="s">
        <v>431</v>
      </c>
      <c r="B79" s="172" t="s">
        <v>432</v>
      </c>
      <c r="C79" s="155">
        <v>2048</v>
      </c>
      <c r="D79" s="155">
        <v>683</v>
      </c>
      <c r="E79" s="155">
        <v>2048</v>
      </c>
      <c r="F79" s="155">
        <v>1024</v>
      </c>
      <c r="G79" s="156">
        <v>683</v>
      </c>
      <c r="H79" s="131"/>
    </row>
    <row r="80" spans="1:8" ht="39.75" customHeight="1">
      <c r="A80" s="173" t="s">
        <v>433</v>
      </c>
      <c r="B80" s="172" t="s">
        <v>434</v>
      </c>
      <c r="C80" s="155">
        <f>C81+C82</f>
        <v>9579000</v>
      </c>
      <c r="D80" s="155">
        <f>D81+D82</f>
        <v>3650000</v>
      </c>
      <c r="E80" s="155">
        <f>E81+E82</f>
        <v>9579000</v>
      </c>
      <c r="F80" s="155">
        <f>F81+F82</f>
        <v>5386000</v>
      </c>
      <c r="G80" s="156">
        <f>G81+G82</f>
        <v>3642393</v>
      </c>
      <c r="H80" s="131"/>
    </row>
    <row r="81" spans="1:8" ht="22.5" customHeight="1">
      <c r="A81" s="191" t="s">
        <v>435</v>
      </c>
      <c r="B81" s="172" t="s">
        <v>436</v>
      </c>
      <c r="C81" s="155">
        <v>7979000</v>
      </c>
      <c r="D81" s="155">
        <v>3379866</v>
      </c>
      <c r="E81" s="155">
        <v>7979000</v>
      </c>
      <c r="F81" s="155">
        <v>4980618</v>
      </c>
      <c r="G81" s="156">
        <v>3372259</v>
      </c>
      <c r="H81" s="131"/>
    </row>
    <row r="82" spans="1:8" ht="22.5" customHeight="1">
      <c r="A82" s="191" t="s">
        <v>437</v>
      </c>
      <c r="B82" s="172" t="s">
        <v>438</v>
      </c>
      <c r="C82" s="155">
        <v>1600000</v>
      </c>
      <c r="D82" s="155">
        <v>270134</v>
      </c>
      <c r="E82" s="155">
        <v>1600000</v>
      </c>
      <c r="F82" s="155">
        <v>405382</v>
      </c>
      <c r="G82" s="156">
        <v>270134</v>
      </c>
      <c r="H82" s="131"/>
    </row>
    <row r="83" spans="1:8" ht="22.5" customHeight="1">
      <c r="A83" s="173" t="s">
        <v>439</v>
      </c>
      <c r="B83" s="172" t="s">
        <v>440</v>
      </c>
      <c r="C83" s="155"/>
      <c r="D83" s="155"/>
      <c r="E83" s="155"/>
      <c r="F83" s="155"/>
      <c r="G83" s="156"/>
      <c r="H83" s="131"/>
    </row>
    <row r="84" spans="1:8" ht="22.5" customHeight="1">
      <c r="A84" s="188" t="s">
        <v>441</v>
      </c>
      <c r="B84" s="175" t="s">
        <v>442</v>
      </c>
      <c r="C84" s="176">
        <v>10494</v>
      </c>
      <c r="D84" s="176">
        <v>1494</v>
      </c>
      <c r="E84" s="176">
        <v>10494</v>
      </c>
      <c r="F84" s="176">
        <v>4494</v>
      </c>
      <c r="G84" s="177">
        <v>1494</v>
      </c>
      <c r="H84" s="131"/>
    </row>
    <row r="85" spans="1:8" ht="22.5" customHeight="1">
      <c r="A85" s="166" t="s">
        <v>304</v>
      </c>
      <c r="B85" s="141" t="s">
        <v>305</v>
      </c>
      <c r="C85" s="195">
        <f aca="true" t="shared" si="0" ref="C85:G86">C86</f>
        <v>0</v>
      </c>
      <c r="D85" s="195">
        <f t="shared" si="0"/>
        <v>0</v>
      </c>
      <c r="E85" s="195">
        <f t="shared" si="0"/>
        <v>0</v>
      </c>
      <c r="F85" s="195">
        <f t="shared" si="0"/>
        <v>0</v>
      </c>
      <c r="G85" s="193">
        <f t="shared" si="0"/>
        <v>0</v>
      </c>
      <c r="H85" s="131"/>
    </row>
    <row r="86" spans="1:8" ht="22.5" customHeight="1">
      <c r="A86" s="142" t="s">
        <v>443</v>
      </c>
      <c r="B86" s="143" t="s">
        <v>444</v>
      </c>
      <c r="C86" s="196">
        <f t="shared" si="0"/>
        <v>0</v>
      </c>
      <c r="D86" s="196">
        <f t="shared" si="0"/>
        <v>0</v>
      </c>
      <c r="E86" s="196">
        <f t="shared" si="0"/>
        <v>0</v>
      </c>
      <c r="F86" s="196">
        <f t="shared" si="0"/>
        <v>0</v>
      </c>
      <c r="G86" s="197">
        <f t="shared" si="0"/>
        <v>0</v>
      </c>
      <c r="H86" s="131"/>
    </row>
    <row r="87" spans="1:8" ht="22.5" customHeight="1">
      <c r="A87" s="174" t="s">
        <v>445</v>
      </c>
      <c r="B87" s="175" t="s">
        <v>446</v>
      </c>
      <c r="C87" s="198"/>
      <c r="D87" s="198"/>
      <c r="E87" s="198"/>
      <c r="F87" s="198"/>
      <c r="G87" s="76"/>
      <c r="H87" s="131"/>
    </row>
    <row r="88" spans="1:8" ht="22.5" customHeight="1">
      <c r="A88" s="199" t="s">
        <v>447</v>
      </c>
      <c r="B88" s="137" t="s">
        <v>307</v>
      </c>
      <c r="C88" s="200">
        <f aca="true" t="shared" si="1" ref="C88:G89">C89</f>
        <v>0</v>
      </c>
      <c r="D88" s="200">
        <f t="shared" si="1"/>
        <v>0</v>
      </c>
      <c r="E88" s="200">
        <f t="shared" si="1"/>
        <v>0</v>
      </c>
      <c r="F88" s="200">
        <f t="shared" si="1"/>
        <v>0</v>
      </c>
      <c r="G88" s="201">
        <f t="shared" si="1"/>
        <v>0</v>
      </c>
      <c r="H88" s="131"/>
    </row>
    <row r="89" spans="1:8" ht="45.75" customHeight="1">
      <c r="A89" s="202" t="s">
        <v>448</v>
      </c>
      <c r="B89" s="203" t="s">
        <v>449</v>
      </c>
      <c r="C89" s="204">
        <f t="shared" si="1"/>
        <v>0</v>
      </c>
      <c r="D89" s="204">
        <f t="shared" si="1"/>
        <v>0</v>
      </c>
      <c r="E89" s="204">
        <f t="shared" si="1"/>
        <v>0</v>
      </c>
      <c r="F89" s="204">
        <f t="shared" si="1"/>
        <v>0</v>
      </c>
      <c r="G89" s="205">
        <f t="shared" si="1"/>
        <v>0</v>
      </c>
      <c r="H89" s="131"/>
    </row>
    <row r="90" spans="1:8" ht="43.5" customHeight="1">
      <c r="A90" s="206" t="s">
        <v>450</v>
      </c>
      <c r="B90" s="207" t="s">
        <v>451</v>
      </c>
      <c r="C90" s="198"/>
      <c r="D90" s="198"/>
      <c r="E90" s="198"/>
      <c r="F90" s="198"/>
      <c r="G90" s="76"/>
      <c r="H90" s="131"/>
    </row>
    <row r="91" spans="1:8" ht="22.5" customHeight="1">
      <c r="A91" s="208" t="s">
        <v>308</v>
      </c>
      <c r="B91" s="141" t="s">
        <v>309</v>
      </c>
      <c r="C91" s="162">
        <f>C92+C93</f>
        <v>1655690000</v>
      </c>
      <c r="D91" s="162">
        <f>D92+D93</f>
        <v>581100000</v>
      </c>
      <c r="E91" s="162">
        <f>E92+E93</f>
        <v>1655690000</v>
      </c>
      <c r="F91" s="162">
        <f>F92+F93</f>
        <v>847890000</v>
      </c>
      <c r="G91" s="163">
        <f>G92+G93</f>
        <v>579579457</v>
      </c>
      <c r="H91" s="131"/>
    </row>
    <row r="92" spans="1:8" ht="22.5" customHeight="1">
      <c r="A92" s="190" t="s">
        <v>452</v>
      </c>
      <c r="B92" s="168" t="s">
        <v>453</v>
      </c>
      <c r="C92" s="144">
        <f>C110</f>
        <v>1625600000</v>
      </c>
      <c r="D92" s="144">
        <f>D110</f>
        <v>569000000</v>
      </c>
      <c r="E92" s="144">
        <f>E110</f>
        <v>1625600000</v>
      </c>
      <c r="F92" s="144">
        <f>F110</f>
        <v>830800000</v>
      </c>
      <c r="G92" s="145">
        <f>G110</f>
        <v>567822851</v>
      </c>
      <c r="H92" s="131"/>
    </row>
    <row r="93" spans="1:8" ht="22.5" customHeight="1">
      <c r="A93" s="191" t="s">
        <v>454</v>
      </c>
      <c r="B93" s="172" t="s">
        <v>455</v>
      </c>
      <c r="C93" s="155">
        <f>C94+C95</f>
        <v>30090000</v>
      </c>
      <c r="D93" s="155">
        <f>D94+D95</f>
        <v>12100000</v>
      </c>
      <c r="E93" s="155">
        <f>E94+E95</f>
        <v>30090000</v>
      </c>
      <c r="F93" s="155">
        <f>F94+F95</f>
        <v>17090000</v>
      </c>
      <c r="G93" s="156">
        <f>G94+G95</f>
        <v>11756606</v>
      </c>
      <c r="H93" s="131"/>
    </row>
    <row r="94" spans="1:8" ht="22.5" customHeight="1">
      <c r="A94" s="191" t="s">
        <v>456</v>
      </c>
      <c r="B94" s="172" t="s">
        <v>457</v>
      </c>
      <c r="C94" s="155">
        <f>C114</f>
        <v>30090000</v>
      </c>
      <c r="D94" s="155">
        <f>D114</f>
        <v>12100000</v>
      </c>
      <c r="E94" s="155">
        <f>E114</f>
        <v>30090000</v>
      </c>
      <c r="F94" s="155">
        <f>F114</f>
        <v>17090000</v>
      </c>
      <c r="G94" s="156">
        <f>G114</f>
        <v>11756606</v>
      </c>
      <c r="H94" s="131"/>
    </row>
    <row r="95" spans="1:8" ht="22.5" customHeight="1">
      <c r="A95" s="192" t="s">
        <v>458</v>
      </c>
      <c r="B95" s="175" t="s">
        <v>459</v>
      </c>
      <c r="C95" s="176">
        <f>C113</f>
        <v>0</v>
      </c>
      <c r="D95" s="176">
        <f>D113</f>
        <v>0</v>
      </c>
      <c r="E95" s="176">
        <f>E113</f>
        <v>0</v>
      </c>
      <c r="F95" s="176">
        <f>F113</f>
        <v>0</v>
      </c>
      <c r="G95" s="177">
        <f>G113</f>
        <v>0</v>
      </c>
      <c r="H95" s="131"/>
    </row>
    <row r="96" spans="1:8" s="147" customFormat="1" ht="22.5" customHeight="1">
      <c r="A96" s="164" t="s">
        <v>310</v>
      </c>
      <c r="B96" s="141" t="s">
        <v>311</v>
      </c>
      <c r="C96" s="162">
        <f>C97+C98</f>
        <v>29376</v>
      </c>
      <c r="D96" s="162">
        <f>D97+D98</f>
        <v>9941</v>
      </c>
      <c r="E96" s="162">
        <f>E97+E98</f>
        <v>29376</v>
      </c>
      <c r="F96" s="162">
        <f>F97+F98</f>
        <v>14688</v>
      </c>
      <c r="G96" s="163">
        <f>G97+G98</f>
        <v>9941</v>
      </c>
      <c r="H96" s="146"/>
    </row>
    <row r="97" spans="1:8" ht="22.5" customHeight="1">
      <c r="A97" s="190" t="s">
        <v>460</v>
      </c>
      <c r="B97" s="168" t="s">
        <v>461</v>
      </c>
      <c r="C97" s="169"/>
      <c r="D97" s="169"/>
      <c r="E97" s="169"/>
      <c r="F97" s="169"/>
      <c r="G97" s="170"/>
      <c r="H97" s="131"/>
    </row>
    <row r="98" spans="1:8" ht="45.75" customHeight="1">
      <c r="A98" s="209" t="s">
        <v>462</v>
      </c>
      <c r="B98" s="175" t="s">
        <v>463</v>
      </c>
      <c r="C98" s="176">
        <v>29376</v>
      </c>
      <c r="D98" s="176">
        <v>9941</v>
      </c>
      <c r="E98" s="176">
        <v>29376</v>
      </c>
      <c r="F98" s="176">
        <v>14688</v>
      </c>
      <c r="G98" s="177">
        <v>9941</v>
      </c>
      <c r="H98" s="131"/>
    </row>
    <row r="99" spans="1:8" ht="22.5" customHeight="1">
      <c r="A99" s="210" t="s">
        <v>312</v>
      </c>
      <c r="B99" s="165" t="s">
        <v>313</v>
      </c>
      <c r="C99" s="162">
        <f>C100</f>
        <v>0</v>
      </c>
      <c r="D99" s="162">
        <f>D100</f>
        <v>0</v>
      </c>
      <c r="E99" s="162">
        <f>E100</f>
        <v>0</v>
      </c>
      <c r="F99" s="162">
        <f>F100</f>
        <v>0</v>
      </c>
      <c r="G99" s="163">
        <f>G100</f>
        <v>0</v>
      </c>
      <c r="H99" s="131"/>
    </row>
    <row r="100" spans="1:8" ht="22.5" customHeight="1">
      <c r="A100" s="211" t="s">
        <v>315</v>
      </c>
      <c r="B100" s="141" t="s">
        <v>316</v>
      </c>
      <c r="C100" s="162">
        <f>C101+C106</f>
        <v>0</v>
      </c>
      <c r="D100" s="162">
        <f>D101+D106</f>
        <v>0</v>
      </c>
      <c r="E100" s="162">
        <f>E101+E106</f>
        <v>0</v>
      </c>
      <c r="F100" s="162">
        <f>F101+F106</f>
        <v>0</v>
      </c>
      <c r="G100" s="163">
        <f>G101+G106</f>
        <v>0</v>
      </c>
      <c r="H100" s="131"/>
    </row>
    <row r="101" spans="1:8" s="147" customFormat="1" ht="22.5" customHeight="1">
      <c r="A101" s="212" t="s">
        <v>464</v>
      </c>
      <c r="B101" s="143" t="s">
        <v>465</v>
      </c>
      <c r="C101" s="144">
        <f>C102+C103+C104+C105</f>
        <v>0</v>
      </c>
      <c r="D101" s="144">
        <f>D102+D103+D104+D105</f>
        <v>0</v>
      </c>
      <c r="E101" s="144">
        <f>E102+E103+E104+E105</f>
        <v>0</v>
      </c>
      <c r="F101" s="144">
        <f>F102+F103+F104+F105</f>
        <v>0</v>
      </c>
      <c r="G101" s="145">
        <f>G102+G103+G104+G105</f>
        <v>0</v>
      </c>
      <c r="H101" s="146"/>
    </row>
    <row r="102" spans="1:8" ht="22.5" customHeight="1">
      <c r="A102" s="191" t="s">
        <v>466</v>
      </c>
      <c r="B102" s="172" t="s">
        <v>467</v>
      </c>
      <c r="C102" s="155"/>
      <c r="D102" s="155"/>
      <c r="E102" s="155"/>
      <c r="F102" s="155"/>
      <c r="G102" s="156"/>
      <c r="H102" s="131"/>
    </row>
    <row r="103" spans="1:8" ht="22.5" customHeight="1">
      <c r="A103" s="173" t="s">
        <v>468</v>
      </c>
      <c r="B103" s="172" t="s">
        <v>469</v>
      </c>
      <c r="C103" s="155"/>
      <c r="D103" s="155"/>
      <c r="E103" s="155"/>
      <c r="F103" s="155"/>
      <c r="G103" s="156"/>
      <c r="H103" s="131"/>
    </row>
    <row r="104" spans="1:8" ht="45.75" customHeight="1">
      <c r="A104" s="173" t="s">
        <v>470</v>
      </c>
      <c r="B104" s="172" t="s">
        <v>471</v>
      </c>
      <c r="C104" s="155"/>
      <c r="D104" s="155"/>
      <c r="E104" s="155"/>
      <c r="F104" s="155"/>
      <c r="G104" s="156"/>
      <c r="H104" s="131"/>
    </row>
    <row r="105" spans="1:8" ht="22.5" customHeight="1">
      <c r="A105" s="191" t="s">
        <v>472</v>
      </c>
      <c r="B105" s="172" t="s">
        <v>473</v>
      </c>
      <c r="C105" s="155"/>
      <c r="D105" s="155"/>
      <c r="E105" s="155"/>
      <c r="F105" s="155"/>
      <c r="G105" s="156"/>
      <c r="H105" s="131"/>
    </row>
    <row r="106" spans="1:8" ht="22.5" customHeight="1">
      <c r="A106" s="213" t="s">
        <v>474</v>
      </c>
      <c r="B106" s="158" t="s">
        <v>475</v>
      </c>
      <c r="C106" s="176"/>
      <c r="D106" s="176"/>
      <c r="E106" s="176"/>
      <c r="F106" s="176"/>
      <c r="G106" s="177"/>
      <c r="H106" s="131"/>
    </row>
    <row r="107" spans="1:8" ht="45.75" customHeight="1">
      <c r="A107" s="214" t="s">
        <v>317</v>
      </c>
      <c r="B107" s="141" t="s">
        <v>318</v>
      </c>
      <c r="C107" s="178">
        <f aca="true" t="shared" si="2" ref="C107:G108">C108</f>
        <v>0</v>
      </c>
      <c r="D107" s="178">
        <f t="shared" si="2"/>
        <v>0</v>
      </c>
      <c r="E107" s="178">
        <f t="shared" si="2"/>
        <v>0</v>
      </c>
      <c r="F107" s="178">
        <f t="shared" si="2"/>
        <v>0</v>
      </c>
      <c r="G107" s="179">
        <f t="shared" si="2"/>
        <v>-24710</v>
      </c>
      <c r="H107" s="131"/>
    </row>
    <row r="108" spans="1:8" ht="45.75" customHeight="1">
      <c r="A108" s="215" t="s">
        <v>476</v>
      </c>
      <c r="B108" s="143" t="s">
        <v>477</v>
      </c>
      <c r="C108" s="169">
        <f t="shared" si="2"/>
        <v>0</v>
      </c>
      <c r="D108" s="169">
        <f t="shared" si="2"/>
        <v>0</v>
      </c>
      <c r="E108" s="169">
        <f t="shared" si="2"/>
        <v>0</v>
      </c>
      <c r="F108" s="169">
        <f t="shared" si="2"/>
        <v>0</v>
      </c>
      <c r="G108" s="170">
        <f t="shared" si="2"/>
        <v>-24710</v>
      </c>
      <c r="H108" s="131"/>
    </row>
    <row r="109" spans="1:8" ht="69" customHeight="1">
      <c r="A109" s="216" t="s">
        <v>478</v>
      </c>
      <c r="B109" s="175" t="s">
        <v>479</v>
      </c>
      <c r="C109" s="176"/>
      <c r="D109" s="176"/>
      <c r="E109" s="176"/>
      <c r="F109" s="176"/>
      <c r="G109" s="177">
        <v>-24710</v>
      </c>
      <c r="H109" s="131"/>
    </row>
    <row r="110" spans="1:8" s="221" customFormat="1" ht="45.75" customHeight="1">
      <c r="A110" s="199" t="s">
        <v>480</v>
      </c>
      <c r="B110" s="217" t="s">
        <v>481</v>
      </c>
      <c r="C110" s="218">
        <f>C111+C112</f>
        <v>1625600000</v>
      </c>
      <c r="D110" s="218">
        <f>D111+D112</f>
        <v>569000000</v>
      </c>
      <c r="E110" s="218">
        <f>E111+E112</f>
        <v>1625600000</v>
      </c>
      <c r="F110" s="218">
        <f>F111+F112</f>
        <v>830800000</v>
      </c>
      <c r="G110" s="219">
        <f>G111+G112</f>
        <v>567822851</v>
      </c>
      <c r="H110" s="220"/>
    </row>
    <row r="111" spans="1:8" ht="22.5" customHeight="1">
      <c r="A111" s="190" t="s">
        <v>435</v>
      </c>
      <c r="B111" s="168"/>
      <c r="C111" s="169">
        <v>1169600000</v>
      </c>
      <c r="D111" s="169">
        <v>306001431</v>
      </c>
      <c r="E111" s="169">
        <v>1169600000</v>
      </c>
      <c r="F111" s="169">
        <v>433568033</v>
      </c>
      <c r="G111" s="170">
        <v>304824282</v>
      </c>
      <c r="H111" s="131"/>
    </row>
    <row r="112" spans="1:8" ht="22.5" customHeight="1">
      <c r="A112" s="191" t="s">
        <v>437</v>
      </c>
      <c r="B112" s="172"/>
      <c r="C112" s="155">
        <v>456000000</v>
      </c>
      <c r="D112" s="155">
        <v>262998569</v>
      </c>
      <c r="E112" s="155">
        <v>456000000</v>
      </c>
      <c r="F112" s="155">
        <v>397231967</v>
      </c>
      <c r="G112" s="156">
        <v>262998569</v>
      </c>
      <c r="H112" s="131"/>
    </row>
    <row r="113" spans="1:8" s="227" customFormat="1" ht="22.5" customHeight="1">
      <c r="A113" s="222" t="s">
        <v>482</v>
      </c>
      <c r="B113" s="223" t="s">
        <v>483</v>
      </c>
      <c r="C113" s="224"/>
      <c r="D113" s="224"/>
      <c r="E113" s="224"/>
      <c r="F113" s="224"/>
      <c r="G113" s="225"/>
      <c r="H113" s="226"/>
    </row>
    <row r="114" spans="1:8" ht="22.5" customHeight="1">
      <c r="A114" s="194" t="s">
        <v>484</v>
      </c>
      <c r="B114" s="141" t="s">
        <v>485</v>
      </c>
      <c r="C114" s="162">
        <f>C115+C116+C117</f>
        <v>30090000</v>
      </c>
      <c r="D114" s="162">
        <f>D115+D116+D117</f>
        <v>12100000</v>
      </c>
      <c r="E114" s="162">
        <f>E115+E116+E117</f>
        <v>30090000</v>
      </c>
      <c r="F114" s="162">
        <f>F115+F116+F117</f>
        <v>17090000</v>
      </c>
      <c r="G114" s="163">
        <f>G115+G116+G117</f>
        <v>11756606</v>
      </c>
      <c r="H114" s="131"/>
    </row>
    <row r="115" spans="1:8" ht="45.75" customHeight="1">
      <c r="A115" s="228" t="s">
        <v>486</v>
      </c>
      <c r="B115" s="168" t="s">
        <v>487</v>
      </c>
      <c r="C115" s="169">
        <v>1560000</v>
      </c>
      <c r="D115" s="169">
        <v>429149</v>
      </c>
      <c r="E115" s="169">
        <v>1560000</v>
      </c>
      <c r="F115" s="169">
        <f>341796+390000</f>
        <v>731796</v>
      </c>
      <c r="G115" s="170">
        <v>429149</v>
      </c>
      <c r="H115" s="131"/>
    </row>
    <row r="116" spans="1:8" ht="22.5" customHeight="1">
      <c r="A116" s="229" t="s">
        <v>488</v>
      </c>
      <c r="B116" s="168" t="s">
        <v>489</v>
      </c>
      <c r="C116" s="155">
        <v>22145</v>
      </c>
      <c r="D116" s="155"/>
      <c r="E116" s="155">
        <v>22145</v>
      </c>
      <c r="F116" s="155">
        <v>22145</v>
      </c>
      <c r="G116" s="156">
        <v>14890</v>
      </c>
      <c r="H116" s="131"/>
    </row>
    <row r="117" spans="1:8" ht="22.5" customHeight="1">
      <c r="A117" s="230" t="s">
        <v>490</v>
      </c>
      <c r="B117" s="181" t="s">
        <v>491</v>
      </c>
      <c r="C117" s="231">
        <v>28507855</v>
      </c>
      <c r="D117" s="231">
        <v>11670851</v>
      </c>
      <c r="E117" s="231">
        <v>28507855</v>
      </c>
      <c r="F117" s="231">
        <f>8836059+7500000</f>
        <v>16336059</v>
      </c>
      <c r="G117" s="232">
        <v>11312567</v>
      </c>
      <c r="H117" s="131"/>
    </row>
    <row r="118" spans="1:8" s="147" customFormat="1" ht="45.75" customHeight="1">
      <c r="A118" s="233" t="s">
        <v>492</v>
      </c>
      <c r="B118" s="165" t="s">
        <v>493</v>
      </c>
      <c r="C118" s="162">
        <f>C119+C120</f>
        <v>17135081</v>
      </c>
      <c r="D118" s="162">
        <f>D119+D120</f>
        <v>6502755</v>
      </c>
      <c r="E118" s="162">
        <f>E119+E120</f>
        <v>17135081</v>
      </c>
      <c r="F118" s="162">
        <f>F119+F120</f>
        <v>9577805</v>
      </c>
      <c r="G118" s="163">
        <f>G119+G120</f>
        <v>6459870</v>
      </c>
      <c r="H118" s="146"/>
    </row>
    <row r="119" spans="1:8" ht="30" customHeight="1">
      <c r="A119" s="228" t="s">
        <v>494</v>
      </c>
      <c r="B119" s="234" t="s">
        <v>495</v>
      </c>
      <c r="C119" s="169">
        <f>C80</f>
        <v>9579000</v>
      </c>
      <c r="D119" s="169">
        <f>D80</f>
        <v>3650000</v>
      </c>
      <c r="E119" s="169">
        <f>E80</f>
        <v>9579000</v>
      </c>
      <c r="F119" s="169">
        <f>F80</f>
        <v>5386000</v>
      </c>
      <c r="G119" s="170">
        <f>G80</f>
        <v>3642393</v>
      </c>
      <c r="H119" s="131"/>
    </row>
    <row r="120" spans="1:8" ht="30" customHeight="1">
      <c r="A120" s="230" t="s">
        <v>496</v>
      </c>
      <c r="B120" s="235" t="s">
        <v>497</v>
      </c>
      <c r="C120" s="176">
        <f>C22+C43-C80+C85+C99+C96+C107+C88</f>
        <v>7556081</v>
      </c>
      <c r="D120" s="176">
        <f>D22+D43-D80+D85+D99+D96+D107+D88</f>
        <v>2852755</v>
      </c>
      <c r="E120" s="176">
        <f>E22+E43-E80+E85+E99+E96+E107+E88</f>
        <v>7556081</v>
      </c>
      <c r="F120" s="176">
        <f>F22+F43-F80+F85+F99+F96+F107+F88</f>
        <v>4191805</v>
      </c>
      <c r="G120" s="177">
        <f>G22+G43-G80+G85+G99+G96+G107+G88</f>
        <v>2817477</v>
      </c>
      <c r="H120" s="131"/>
    </row>
    <row r="121" spans="1:8" ht="42.75" customHeight="1">
      <c r="A121" s="233" t="s">
        <v>498</v>
      </c>
      <c r="B121" s="236"/>
      <c r="C121" s="178">
        <f>C22+C43+C85+C99+C110+C113+C115+C117+C96+C109+C88</f>
        <v>1672802936</v>
      </c>
      <c r="D121" s="178">
        <f>D22+D43+D85+D99+D110+D113+D115+D117+D96+D109+D88</f>
        <v>587602755</v>
      </c>
      <c r="E121" s="178">
        <f>E22+E43+E85+E99+E110+E113+E115+E117+E96+E109+E88</f>
        <v>1672802936</v>
      </c>
      <c r="F121" s="178">
        <f>F22+F43+F85+F99+F110+F113+F115+F117+F96+F109+F88</f>
        <v>857445660</v>
      </c>
      <c r="G121" s="179">
        <f>G22+G43+G85+G99+G110+G113+G115+G117+G96+G109+G88</f>
        <v>586024437</v>
      </c>
      <c r="H121" s="131"/>
    </row>
    <row r="122" spans="1:8" ht="25.5" customHeight="1">
      <c r="A122" s="233" t="s">
        <v>499</v>
      </c>
      <c r="B122" s="236"/>
      <c r="C122" s="162">
        <f>C116</f>
        <v>22145</v>
      </c>
      <c r="D122" s="162">
        <f>D116</f>
        <v>0</v>
      </c>
      <c r="E122" s="162">
        <f>E116</f>
        <v>22145</v>
      </c>
      <c r="F122" s="162">
        <f>F116</f>
        <v>22145</v>
      </c>
      <c r="G122" s="163">
        <f>G116</f>
        <v>14890</v>
      </c>
      <c r="H122" s="131"/>
    </row>
    <row r="123" spans="1:8" ht="21.75" customHeight="1">
      <c r="A123" s="166" t="s">
        <v>500</v>
      </c>
      <c r="B123" s="237"/>
      <c r="C123" s="162">
        <f>C121+C122</f>
        <v>1672825081</v>
      </c>
      <c r="D123" s="162">
        <f>D121+D122</f>
        <v>587602755</v>
      </c>
      <c r="E123" s="162">
        <f>E121+E122</f>
        <v>1672825081</v>
      </c>
      <c r="F123" s="162">
        <f>F121+F122</f>
        <v>857467805</v>
      </c>
      <c r="G123" s="163">
        <f>G121+G122</f>
        <v>586039327</v>
      </c>
      <c r="H123" s="131"/>
    </row>
    <row r="124" spans="1:8" ht="19.5" customHeight="1">
      <c r="A124" s="189"/>
      <c r="B124" s="181"/>
      <c r="C124" s="182"/>
      <c r="D124" s="182"/>
      <c r="E124" s="182"/>
      <c r="F124" s="182"/>
      <c r="G124" s="183"/>
      <c r="H124" s="131"/>
    </row>
    <row r="125" spans="1:8" ht="22.5" customHeight="1">
      <c r="A125" s="161" t="s">
        <v>501</v>
      </c>
      <c r="B125" s="137"/>
      <c r="C125" s="178"/>
      <c r="D125" s="178"/>
      <c r="E125" s="178"/>
      <c r="F125" s="178"/>
      <c r="G125" s="179" t="e">
        <f>#REF!-'Cont executie - Cheltuieli-BASS'!G9</f>
        <v>#REF!</v>
      </c>
      <c r="H125" s="238"/>
    </row>
    <row r="126" spans="1:8" ht="18" hidden="1">
      <c r="A126" s="125"/>
      <c r="B126" s="130"/>
      <c r="C126" s="125"/>
      <c r="D126" s="125"/>
      <c r="E126" s="125"/>
      <c r="F126" s="125"/>
      <c r="G126" s="125"/>
      <c r="H126" s="127"/>
    </row>
    <row r="127" spans="1:9" s="147" customFormat="1" ht="18">
      <c r="A127" s="239"/>
      <c r="B127" s="240"/>
      <c r="C127" s="241"/>
      <c r="D127" s="241"/>
      <c r="E127" s="241"/>
      <c r="F127" s="241"/>
      <c r="G127" s="241"/>
      <c r="H127" s="242"/>
      <c r="I127" s="146"/>
    </row>
    <row r="128" spans="1:9" ht="20.25" customHeight="1">
      <c r="A128" s="120"/>
      <c r="B128" s="243"/>
      <c r="C128" s="125"/>
      <c r="D128" s="127"/>
      <c r="E128" s="243"/>
      <c r="F128" s="603"/>
      <c r="G128" s="603"/>
      <c r="H128" s="127"/>
      <c r="I128" s="131"/>
    </row>
    <row r="129" spans="1:9" s="147" customFormat="1" ht="18">
      <c r="A129" s="125"/>
      <c r="B129" s="130"/>
      <c r="C129" s="125"/>
      <c r="D129" s="125"/>
      <c r="E129" s="125"/>
      <c r="F129" s="125"/>
      <c r="G129" s="125"/>
      <c r="H129" s="242"/>
      <c r="I129" s="146"/>
    </row>
    <row r="130" spans="1:9" ht="18">
      <c r="A130" s="125"/>
      <c r="B130" s="130"/>
      <c r="C130" s="125"/>
      <c r="D130" s="125"/>
      <c r="E130" s="125"/>
      <c r="F130" s="125"/>
      <c r="G130" s="125"/>
      <c r="H130" s="127"/>
      <c r="I130" s="131"/>
    </row>
    <row r="131" spans="1:9" ht="18">
      <c r="A131" s="125"/>
      <c r="B131" s="130"/>
      <c r="C131" s="125"/>
      <c r="D131" s="125"/>
      <c r="E131" s="125"/>
      <c r="F131" s="125"/>
      <c r="G131" s="125"/>
      <c r="H131" s="127"/>
      <c r="I131" s="131"/>
    </row>
    <row r="132" spans="1:9" ht="18">
      <c r="A132" s="125"/>
      <c r="B132" s="130"/>
      <c r="C132" s="125"/>
      <c r="D132" s="125"/>
      <c r="E132" s="125"/>
      <c r="F132" s="125"/>
      <c r="G132" s="125"/>
      <c r="H132" s="125"/>
      <c r="I132" s="125"/>
    </row>
    <row r="133" spans="1:8" ht="18">
      <c r="A133" s="125"/>
      <c r="B133" s="130"/>
      <c r="C133" s="125"/>
      <c r="D133" s="125"/>
      <c r="E133" s="125"/>
      <c r="F133" s="125"/>
      <c r="G133" s="125"/>
      <c r="H133" s="127"/>
    </row>
    <row r="134" spans="1:8" ht="18">
      <c r="A134" s="125"/>
      <c r="B134" s="130"/>
      <c r="C134" s="125"/>
      <c r="D134" s="125"/>
      <c r="E134" s="125"/>
      <c r="F134" s="125"/>
      <c r="G134" s="125"/>
      <c r="H134" s="127"/>
    </row>
    <row r="135" spans="1:8" ht="18">
      <c r="A135" s="125"/>
      <c r="B135" s="130"/>
      <c r="C135" s="125"/>
      <c r="D135" s="125"/>
      <c r="E135" s="125"/>
      <c r="F135" s="125"/>
      <c r="G135" s="125"/>
      <c r="H135" s="125"/>
    </row>
    <row r="136" spans="1:8" ht="18">
      <c r="A136" s="125"/>
      <c r="B136" s="130"/>
      <c r="C136" s="125"/>
      <c r="D136" s="125"/>
      <c r="E136" s="125"/>
      <c r="F136" s="125"/>
      <c r="G136" s="125"/>
      <c r="H136" s="127"/>
    </row>
    <row r="137" spans="1:8" ht="18">
      <c r="A137" s="125"/>
      <c r="B137" s="130"/>
      <c r="C137" s="125"/>
      <c r="D137" s="125"/>
      <c r="E137" s="125"/>
      <c r="F137" s="125"/>
      <c r="G137" s="125"/>
      <c r="H137" s="127"/>
    </row>
    <row r="138" spans="1:8" ht="18">
      <c r="A138" s="125"/>
      <c r="B138" s="130"/>
      <c r="C138" s="125"/>
      <c r="D138" s="125"/>
      <c r="E138" s="125"/>
      <c r="F138" s="125"/>
      <c r="G138" s="125"/>
      <c r="H138" s="125"/>
    </row>
    <row r="139" spans="1:8" ht="18">
      <c r="A139" s="125"/>
      <c r="B139" s="130"/>
      <c r="C139" s="125"/>
      <c r="D139" s="125"/>
      <c r="E139" s="125"/>
      <c r="F139" s="125"/>
      <c r="G139" s="125"/>
      <c r="H139" s="125"/>
    </row>
    <row r="140" spans="1:8" s="147" customFormat="1" ht="18">
      <c r="A140" s="241"/>
      <c r="B140" s="240"/>
      <c r="C140" s="241"/>
      <c r="D140" s="241"/>
      <c r="E140" s="241"/>
      <c r="F140" s="241"/>
      <c r="G140" s="241"/>
      <c r="H140" s="242"/>
    </row>
    <row r="141" spans="1:8" ht="18">
      <c r="A141" s="125"/>
      <c r="B141" s="130"/>
      <c r="C141" s="125"/>
      <c r="D141" s="125"/>
      <c r="E141" s="125"/>
      <c r="F141" s="125"/>
      <c r="G141" s="125"/>
      <c r="H141" s="127"/>
    </row>
    <row r="142" spans="1:8" ht="18">
      <c r="A142" s="244"/>
      <c r="B142" s="130"/>
      <c r="C142" s="125"/>
      <c r="D142" s="125"/>
      <c r="E142" s="125"/>
      <c r="F142" s="125"/>
      <c r="G142" s="125"/>
      <c r="H142" s="127"/>
    </row>
    <row r="143" spans="1:8" ht="18">
      <c r="A143" s="125"/>
      <c r="B143" s="130"/>
      <c r="C143" s="125"/>
      <c r="D143" s="125"/>
      <c r="E143" s="125"/>
      <c r="F143" s="125"/>
      <c r="G143" s="125"/>
      <c r="H143" s="127"/>
    </row>
    <row r="144" spans="1:8" ht="18">
      <c r="A144" s="125"/>
      <c r="B144" s="130"/>
      <c r="C144" s="125"/>
      <c r="D144" s="125"/>
      <c r="E144" s="125"/>
      <c r="F144" s="125"/>
      <c r="G144" s="125"/>
      <c r="H144" s="127"/>
    </row>
    <row r="145" spans="1:8" ht="18">
      <c r="A145" s="125"/>
      <c r="B145" s="130"/>
      <c r="C145" s="125"/>
      <c r="D145" s="125"/>
      <c r="E145" s="125"/>
      <c r="F145" s="125"/>
      <c r="G145" s="125"/>
      <c r="H145" s="127"/>
    </row>
    <row r="146" spans="1:8" ht="18">
      <c r="A146" s="125"/>
      <c r="B146" s="130"/>
      <c r="C146" s="125"/>
      <c r="D146" s="125"/>
      <c r="E146" s="125"/>
      <c r="F146" s="125"/>
      <c r="G146" s="125"/>
      <c r="H146" s="127"/>
    </row>
    <row r="147" spans="1:8" ht="18">
      <c r="A147" s="125"/>
      <c r="B147" s="130"/>
      <c r="C147" s="125"/>
      <c r="D147" s="125"/>
      <c r="E147" s="125"/>
      <c r="F147" s="125"/>
      <c r="G147" s="125"/>
      <c r="H147" s="127"/>
    </row>
    <row r="148" spans="1:8" ht="18">
      <c r="A148" s="125"/>
      <c r="B148" s="130"/>
      <c r="C148" s="125"/>
      <c r="D148" s="125"/>
      <c r="E148" s="125"/>
      <c r="F148" s="125"/>
      <c r="G148" s="125"/>
      <c r="H148" s="127"/>
    </row>
    <row r="149" spans="1:8" ht="18">
      <c r="A149" s="125"/>
      <c r="B149" s="130"/>
      <c r="C149" s="125"/>
      <c r="D149" s="125"/>
      <c r="E149" s="125"/>
      <c r="F149" s="125"/>
      <c r="G149" s="125"/>
      <c r="H149" s="127"/>
    </row>
    <row r="150" spans="1:8" ht="18">
      <c r="A150" s="244"/>
      <c r="B150" s="130"/>
      <c r="C150" s="125"/>
      <c r="D150" s="125"/>
      <c r="E150" s="125"/>
      <c r="F150" s="125"/>
      <c r="G150" s="125"/>
      <c r="H150" s="127"/>
    </row>
    <row r="151" spans="1:8" ht="18">
      <c r="A151" s="125"/>
      <c r="B151" s="130"/>
      <c r="C151" s="125"/>
      <c r="D151" s="125"/>
      <c r="E151" s="125"/>
      <c r="F151" s="125"/>
      <c r="G151" s="125"/>
      <c r="H151" s="127"/>
    </row>
    <row r="152" spans="1:8" ht="18">
      <c r="A152" s="125"/>
      <c r="B152" s="130"/>
      <c r="C152" s="125"/>
      <c r="D152" s="125"/>
      <c r="E152" s="125"/>
      <c r="F152" s="125"/>
      <c r="G152" s="125"/>
      <c r="H152" s="127"/>
    </row>
    <row r="153" spans="1:8" ht="18">
      <c r="A153" s="245"/>
      <c r="B153" s="130"/>
      <c r="C153" s="125"/>
      <c r="D153" s="125"/>
      <c r="E153" s="125"/>
      <c r="F153" s="125"/>
      <c r="G153" s="125"/>
      <c r="H153" s="127"/>
    </row>
    <row r="154" spans="1:8" ht="18">
      <c r="A154" s="245"/>
      <c r="B154" s="130"/>
      <c r="C154" s="125"/>
      <c r="D154" s="125"/>
      <c r="E154" s="125"/>
      <c r="F154" s="125"/>
      <c r="G154" s="125"/>
      <c r="H154" s="127"/>
    </row>
    <row r="155" spans="1:8" ht="18">
      <c r="A155" s="125"/>
      <c r="B155" s="130"/>
      <c r="C155" s="125"/>
      <c r="D155" s="125"/>
      <c r="E155" s="125"/>
      <c r="F155" s="125"/>
      <c r="G155" s="125"/>
      <c r="H155" s="127"/>
    </row>
    <row r="156" spans="1:8" ht="18">
      <c r="A156" s="125"/>
      <c r="B156" s="130"/>
      <c r="C156" s="125"/>
      <c r="D156" s="125"/>
      <c r="E156" s="125"/>
      <c r="F156" s="125"/>
      <c r="G156" s="125"/>
      <c r="H156" s="127"/>
    </row>
    <row r="157" spans="1:8" ht="18">
      <c r="A157" s="125"/>
      <c r="B157" s="130"/>
      <c r="C157" s="125"/>
      <c r="D157" s="125"/>
      <c r="E157" s="125"/>
      <c r="F157" s="125"/>
      <c r="G157" s="125"/>
      <c r="H157" s="127"/>
    </row>
    <row r="158" spans="1:8" s="147" customFormat="1" ht="18">
      <c r="A158" s="241"/>
      <c r="B158" s="240"/>
      <c r="C158" s="241"/>
      <c r="D158" s="241"/>
      <c r="E158" s="241"/>
      <c r="F158" s="241"/>
      <c r="G158" s="241"/>
      <c r="H158" s="242"/>
    </row>
    <row r="159" spans="1:8" ht="18">
      <c r="A159" s="125"/>
      <c r="B159" s="130"/>
      <c r="C159" s="125"/>
      <c r="D159" s="125"/>
      <c r="E159" s="125"/>
      <c r="F159" s="125"/>
      <c r="G159" s="125"/>
      <c r="H159" s="127"/>
    </row>
    <row r="160" spans="1:8" ht="18">
      <c r="A160" s="241"/>
      <c r="B160" s="130"/>
      <c r="C160" s="125"/>
      <c r="D160" s="125"/>
      <c r="E160" s="125"/>
      <c r="F160" s="125"/>
      <c r="G160" s="125"/>
      <c r="H160" s="127"/>
    </row>
    <row r="161" spans="1:8" ht="18">
      <c r="A161" s="241"/>
      <c r="B161" s="130"/>
      <c r="C161" s="125"/>
      <c r="D161" s="125"/>
      <c r="E161" s="125"/>
      <c r="F161" s="125"/>
      <c r="G161" s="125"/>
      <c r="H161" s="127"/>
    </row>
    <row r="162" spans="1:8" ht="18">
      <c r="A162" s="125"/>
      <c r="B162" s="130"/>
      <c r="C162" s="125"/>
      <c r="D162" s="125"/>
      <c r="E162" s="125"/>
      <c r="F162" s="125"/>
      <c r="G162" s="125"/>
      <c r="H162" s="127"/>
    </row>
    <row r="163" spans="1:8" ht="18">
      <c r="A163" s="125"/>
      <c r="B163" s="130"/>
      <c r="C163" s="125"/>
      <c r="D163" s="125"/>
      <c r="E163" s="125"/>
      <c r="F163" s="125"/>
      <c r="G163" s="125"/>
      <c r="H163" s="127"/>
    </row>
    <row r="164" spans="1:8" ht="18">
      <c r="A164" s="125"/>
      <c r="B164" s="130"/>
      <c r="C164" s="125"/>
      <c r="D164" s="125"/>
      <c r="E164" s="125"/>
      <c r="F164" s="125"/>
      <c r="G164" s="125"/>
      <c r="H164" s="127"/>
    </row>
    <row r="165" spans="1:8" ht="18">
      <c r="A165" s="125"/>
      <c r="B165" s="130"/>
      <c r="C165" s="125"/>
      <c r="D165" s="125"/>
      <c r="E165" s="125"/>
      <c r="F165" s="125"/>
      <c r="G165" s="125"/>
      <c r="H165" s="127"/>
    </row>
    <row r="166" spans="1:8" ht="18">
      <c r="A166" s="125"/>
      <c r="B166" s="130"/>
      <c r="C166" s="125"/>
      <c r="D166" s="125"/>
      <c r="E166" s="125"/>
      <c r="F166" s="125"/>
      <c r="G166" s="125"/>
      <c r="H166" s="127"/>
    </row>
    <row r="167" spans="1:8" ht="18">
      <c r="A167" s="126"/>
      <c r="B167" s="130"/>
      <c r="C167" s="125"/>
      <c r="D167" s="125"/>
      <c r="E167" s="125"/>
      <c r="F167" s="125"/>
      <c r="G167" s="125"/>
      <c r="H167" s="127"/>
    </row>
    <row r="168" spans="1:8" ht="18">
      <c r="A168" s="125"/>
      <c r="B168" s="130"/>
      <c r="C168" s="125"/>
      <c r="D168" s="125"/>
      <c r="E168" s="125"/>
      <c r="F168" s="125"/>
      <c r="G168" s="125"/>
      <c r="H168" s="127"/>
    </row>
    <row r="169" spans="1:8" ht="18">
      <c r="A169" s="239"/>
      <c r="B169" s="130"/>
      <c r="C169" s="125"/>
      <c r="D169" s="125"/>
      <c r="E169" s="125"/>
      <c r="F169" s="125"/>
      <c r="G169" s="125"/>
      <c r="H169" s="127"/>
    </row>
    <row r="170" spans="1:8" ht="18">
      <c r="A170" s="241"/>
      <c r="B170" s="130"/>
      <c r="C170" s="241"/>
      <c r="D170" s="241"/>
      <c r="E170" s="241"/>
      <c r="F170" s="241"/>
      <c r="G170" s="125"/>
      <c r="H170" s="127"/>
    </row>
    <row r="171" spans="1:8" ht="18">
      <c r="A171" s="241"/>
      <c r="B171" s="130"/>
      <c r="C171" s="246"/>
      <c r="D171" s="246"/>
      <c r="E171" s="246"/>
      <c r="F171" s="246"/>
      <c r="G171" s="125"/>
      <c r="H171" s="127"/>
    </row>
    <row r="172" spans="1:8" ht="18">
      <c r="A172" s="241"/>
      <c r="B172" s="130"/>
      <c r="C172" s="246"/>
      <c r="D172" s="246"/>
      <c r="E172" s="246"/>
      <c r="F172" s="246"/>
      <c r="G172" s="125"/>
      <c r="H172" s="127"/>
    </row>
    <row r="173" spans="1:8" ht="18">
      <c r="A173" s="125"/>
      <c r="B173" s="130"/>
      <c r="C173" s="247"/>
      <c r="D173" s="247"/>
      <c r="E173" s="247"/>
      <c r="F173" s="247"/>
      <c r="G173" s="125"/>
      <c r="H173" s="127"/>
    </row>
    <row r="174" spans="1:8" ht="18">
      <c r="A174" s="125"/>
      <c r="B174" s="130"/>
      <c r="C174" s="125"/>
      <c r="D174" s="125"/>
      <c r="E174" s="125"/>
      <c r="F174" s="125"/>
      <c r="G174" s="125"/>
      <c r="H174" s="127"/>
    </row>
    <row r="175" spans="1:8" ht="18">
      <c r="A175" s="241"/>
      <c r="B175" s="130"/>
      <c r="C175" s="241"/>
      <c r="D175" s="241"/>
      <c r="E175" s="241"/>
      <c r="F175" s="241"/>
      <c r="G175" s="125"/>
      <c r="H175" s="127"/>
    </row>
    <row r="176" spans="1:8" ht="18">
      <c r="A176" s="125"/>
      <c r="B176" s="130"/>
      <c r="C176" s="125"/>
      <c r="D176" s="125"/>
      <c r="E176" s="125"/>
      <c r="F176" s="125"/>
      <c r="G176" s="125"/>
      <c r="H176" s="127"/>
    </row>
    <row r="177" spans="1:8" ht="18">
      <c r="A177" s="241"/>
      <c r="B177" s="240"/>
      <c r="C177" s="125"/>
      <c r="D177" s="125"/>
      <c r="E177" s="125"/>
      <c r="F177" s="125"/>
      <c r="G177" s="125"/>
      <c r="H177" s="127"/>
    </row>
    <row r="178" spans="1:8" ht="18">
      <c r="A178" s="127"/>
      <c r="B178" s="128"/>
      <c r="C178" s="125"/>
      <c r="D178" s="125"/>
      <c r="E178" s="125"/>
      <c r="F178" s="125"/>
      <c r="G178" s="125"/>
      <c r="H178" s="127"/>
    </row>
    <row r="179" spans="1:8" ht="18">
      <c r="A179" s="127"/>
      <c r="B179" s="128"/>
      <c r="C179" s="125"/>
      <c r="D179" s="125"/>
      <c r="E179" s="125"/>
      <c r="F179" s="125"/>
      <c r="G179" s="125"/>
      <c r="H179" s="127"/>
    </row>
    <row r="180" spans="1:8" ht="18">
      <c r="A180" s="127"/>
      <c r="B180" s="128"/>
      <c r="C180" s="125"/>
      <c r="D180" s="125"/>
      <c r="E180" s="125"/>
      <c r="F180" s="125"/>
      <c r="G180" s="125"/>
      <c r="H180" s="127"/>
    </row>
    <row r="181" spans="1:8" ht="18">
      <c r="A181" s="127"/>
      <c r="B181" s="128"/>
      <c r="C181" s="125"/>
      <c r="D181" s="125"/>
      <c r="E181" s="125"/>
      <c r="F181" s="125"/>
      <c r="G181" s="125"/>
      <c r="H181" s="127"/>
    </row>
    <row r="182" spans="1:8" ht="18">
      <c r="A182" s="127"/>
      <c r="B182" s="128"/>
      <c r="C182" s="125"/>
      <c r="D182" s="125"/>
      <c r="E182" s="125"/>
      <c r="F182" s="125"/>
      <c r="G182" s="125"/>
      <c r="H182" s="127"/>
    </row>
    <row r="183" spans="1:8" ht="18">
      <c r="A183" s="127"/>
      <c r="B183" s="128"/>
      <c r="C183" s="125"/>
      <c r="D183" s="125"/>
      <c r="E183" s="125"/>
      <c r="F183" s="125"/>
      <c r="G183" s="125"/>
      <c r="H183" s="127"/>
    </row>
    <row r="184" spans="1:8" ht="18">
      <c r="A184" s="127"/>
      <c r="B184" s="128"/>
      <c r="C184" s="125"/>
      <c r="D184" s="125"/>
      <c r="E184" s="125"/>
      <c r="F184" s="125"/>
      <c r="G184" s="125"/>
      <c r="H184" s="127"/>
    </row>
    <row r="185" spans="1:8" ht="18">
      <c r="A185" s="127"/>
      <c r="B185" s="128"/>
      <c r="C185" s="125"/>
      <c r="D185" s="125"/>
      <c r="E185" s="125"/>
      <c r="F185" s="125"/>
      <c r="G185" s="125"/>
      <c r="H185" s="127"/>
    </row>
    <row r="186" spans="1:8" ht="18">
      <c r="A186" s="127"/>
      <c r="B186" s="128"/>
      <c r="C186" s="125"/>
      <c r="D186" s="125"/>
      <c r="E186" s="125"/>
      <c r="F186" s="125"/>
      <c r="G186" s="125"/>
      <c r="H186" s="127"/>
    </row>
    <row r="187" spans="1:8" ht="18">
      <c r="A187" s="127"/>
      <c r="B187" s="128"/>
      <c r="C187" s="125"/>
      <c r="D187" s="125"/>
      <c r="E187" s="125"/>
      <c r="F187" s="125"/>
      <c r="G187" s="125"/>
      <c r="H187" s="127"/>
    </row>
    <row r="188" spans="1:8" ht="18">
      <c r="A188" s="127"/>
      <c r="B188" s="128"/>
      <c r="C188" s="125"/>
      <c r="D188" s="125"/>
      <c r="E188" s="125"/>
      <c r="F188" s="125"/>
      <c r="G188" s="125"/>
      <c r="H188" s="127"/>
    </row>
    <row r="189" spans="1:8" ht="18">
      <c r="A189" s="127"/>
      <c r="B189" s="128"/>
      <c r="C189" s="125"/>
      <c r="D189" s="125"/>
      <c r="E189" s="125"/>
      <c r="F189" s="125"/>
      <c r="G189" s="125"/>
      <c r="H189" s="127"/>
    </row>
    <row r="190" spans="1:8" ht="18">
      <c r="A190" s="127"/>
      <c r="B190" s="128"/>
      <c r="C190" s="125"/>
      <c r="D190" s="125"/>
      <c r="E190" s="125"/>
      <c r="F190" s="125"/>
      <c r="G190" s="125"/>
      <c r="H190" s="127"/>
    </row>
    <row r="191" spans="1:8" ht="18">
      <c r="A191" s="127"/>
      <c r="B191" s="128"/>
      <c r="C191" s="125"/>
      <c r="D191" s="125"/>
      <c r="E191" s="125"/>
      <c r="F191" s="125"/>
      <c r="G191" s="125"/>
      <c r="H191" s="127"/>
    </row>
    <row r="192" spans="1:8" ht="18">
      <c r="A192" s="127"/>
      <c r="B192" s="128"/>
      <c r="C192" s="125"/>
      <c r="D192" s="125"/>
      <c r="E192" s="125"/>
      <c r="F192" s="125"/>
      <c r="G192" s="125"/>
      <c r="H192" s="127"/>
    </row>
    <row r="193" spans="1:8" ht="18">
      <c r="A193" s="127"/>
      <c r="B193" s="128"/>
      <c r="C193" s="125"/>
      <c r="D193" s="125"/>
      <c r="E193" s="125"/>
      <c r="F193" s="125"/>
      <c r="G193" s="125"/>
      <c r="H193" s="127"/>
    </row>
    <row r="194" spans="1:8" ht="18">
      <c r="A194" s="127"/>
      <c r="B194" s="128"/>
      <c r="C194" s="125"/>
      <c r="D194" s="125"/>
      <c r="E194" s="125"/>
      <c r="F194" s="125"/>
      <c r="G194" s="125"/>
      <c r="H194" s="127"/>
    </row>
    <row r="195" spans="1:8" ht="18">
      <c r="A195" s="127"/>
      <c r="B195" s="128"/>
      <c r="C195" s="125"/>
      <c r="D195" s="125"/>
      <c r="E195" s="125"/>
      <c r="F195" s="125"/>
      <c r="G195" s="125"/>
      <c r="H195" s="127"/>
    </row>
    <row r="196" spans="1:8" ht="18">
      <c r="A196" s="127"/>
      <c r="B196" s="128"/>
      <c r="C196" s="125"/>
      <c r="D196" s="125"/>
      <c r="E196" s="125"/>
      <c r="F196" s="125"/>
      <c r="G196" s="125"/>
      <c r="H196" s="127"/>
    </row>
    <row r="197" spans="1:8" ht="18">
      <c r="A197" s="127"/>
      <c r="B197" s="128"/>
      <c r="C197" s="125"/>
      <c r="D197" s="125"/>
      <c r="E197" s="125"/>
      <c r="F197" s="125"/>
      <c r="G197" s="125"/>
      <c r="H197" s="127"/>
    </row>
    <row r="198" spans="1:8" ht="18">
      <c r="A198" s="127"/>
      <c r="B198" s="128"/>
      <c r="C198" s="125"/>
      <c r="D198" s="125"/>
      <c r="E198" s="125"/>
      <c r="F198" s="125"/>
      <c r="G198" s="125"/>
      <c r="H198" s="127"/>
    </row>
    <row r="199" spans="1:8" ht="18">
      <c r="A199" s="127"/>
      <c r="B199" s="128"/>
      <c r="C199" s="125"/>
      <c r="D199" s="125"/>
      <c r="E199" s="125"/>
      <c r="F199" s="125"/>
      <c r="G199" s="125"/>
      <c r="H199" s="127"/>
    </row>
    <row r="200" spans="1:8" ht="18">
      <c r="A200" s="127"/>
      <c r="B200" s="128"/>
      <c r="C200" s="125"/>
      <c r="D200" s="125"/>
      <c r="E200" s="125"/>
      <c r="F200" s="125"/>
      <c r="G200" s="125"/>
      <c r="H200" s="127"/>
    </row>
    <row r="201" spans="1:8" ht="18">
      <c r="A201" s="127"/>
      <c r="B201" s="128"/>
      <c r="C201" s="125"/>
      <c r="D201" s="125"/>
      <c r="E201" s="125"/>
      <c r="F201" s="125"/>
      <c r="G201" s="125"/>
      <c r="H201" s="127"/>
    </row>
    <row r="202" spans="1:8" ht="18">
      <c r="A202" s="127"/>
      <c r="B202" s="128"/>
      <c r="C202" s="125"/>
      <c r="D202" s="125"/>
      <c r="E202" s="125"/>
      <c r="F202" s="125"/>
      <c r="G202" s="125"/>
      <c r="H202" s="127"/>
    </row>
    <row r="203" spans="1:8" ht="18">
      <c r="A203" s="127"/>
      <c r="B203" s="128"/>
      <c r="C203" s="125"/>
      <c r="D203" s="125"/>
      <c r="E203" s="125"/>
      <c r="F203" s="125"/>
      <c r="G203" s="125"/>
      <c r="H203" s="127"/>
    </row>
    <row r="204" spans="1:8" ht="18">
      <c r="A204" s="127"/>
      <c r="B204" s="128"/>
      <c r="C204" s="125"/>
      <c r="D204" s="125"/>
      <c r="E204" s="125"/>
      <c r="F204" s="125"/>
      <c r="G204" s="125"/>
      <c r="H204" s="127"/>
    </row>
    <row r="205" spans="1:8" ht="18">
      <c r="A205" s="127"/>
      <c r="B205" s="128"/>
      <c r="C205" s="125"/>
      <c r="D205" s="125"/>
      <c r="E205" s="125"/>
      <c r="F205" s="125"/>
      <c r="G205" s="125"/>
      <c r="H205" s="127"/>
    </row>
    <row r="206" spans="1:8" ht="18">
      <c r="A206" s="127"/>
      <c r="B206" s="128"/>
      <c r="C206" s="125"/>
      <c r="D206" s="125"/>
      <c r="E206" s="125"/>
      <c r="F206" s="125"/>
      <c r="G206" s="125"/>
      <c r="H206" s="127"/>
    </row>
    <row r="207" spans="1:8" ht="18">
      <c r="A207" s="127"/>
      <c r="B207" s="128"/>
      <c r="C207" s="125"/>
      <c r="D207" s="125"/>
      <c r="E207" s="125"/>
      <c r="F207" s="125"/>
      <c r="G207" s="125"/>
      <c r="H207" s="127"/>
    </row>
    <row r="208" spans="1:8" ht="18">
      <c r="A208" s="127"/>
      <c r="B208" s="128"/>
      <c r="C208" s="125"/>
      <c r="D208" s="125"/>
      <c r="E208" s="125"/>
      <c r="F208" s="125"/>
      <c r="G208" s="125"/>
      <c r="H208" s="127"/>
    </row>
    <row r="209" spans="1:8" ht="18">
      <c r="A209" s="127"/>
      <c r="B209" s="128"/>
      <c r="C209" s="125"/>
      <c r="D209" s="125"/>
      <c r="E209" s="125"/>
      <c r="F209" s="125"/>
      <c r="G209" s="125"/>
      <c r="H209" s="127"/>
    </row>
    <row r="210" spans="1:8" ht="18">
      <c r="A210" s="127"/>
      <c r="B210" s="128"/>
      <c r="C210" s="125"/>
      <c r="D210" s="125"/>
      <c r="E210" s="125"/>
      <c r="F210" s="125"/>
      <c r="G210" s="125"/>
      <c r="H210" s="127"/>
    </row>
    <row r="211" spans="1:8" ht="18">
      <c r="A211" s="127"/>
      <c r="B211" s="128"/>
      <c r="C211" s="125"/>
      <c r="D211" s="125"/>
      <c r="E211" s="125"/>
      <c r="F211" s="125"/>
      <c r="G211" s="125"/>
      <c r="H211" s="127"/>
    </row>
    <row r="212" spans="1:8" ht="18">
      <c r="A212" s="127"/>
      <c r="B212" s="128"/>
      <c r="C212" s="125"/>
      <c r="D212" s="125"/>
      <c r="E212" s="125"/>
      <c r="F212" s="125"/>
      <c r="G212" s="125"/>
      <c r="H212" s="127"/>
    </row>
    <row r="213" spans="1:8" ht="18">
      <c r="A213" s="127"/>
      <c r="B213" s="128"/>
      <c r="C213" s="125"/>
      <c r="D213" s="125"/>
      <c r="E213" s="125"/>
      <c r="F213" s="125"/>
      <c r="G213" s="125"/>
      <c r="H213" s="127"/>
    </row>
    <row r="214" spans="1:8" ht="18">
      <c r="A214" s="127"/>
      <c r="B214" s="128"/>
      <c r="C214" s="125"/>
      <c r="D214" s="125"/>
      <c r="E214" s="125"/>
      <c r="F214" s="125"/>
      <c r="G214" s="125"/>
      <c r="H214" s="127"/>
    </row>
    <row r="215" spans="1:8" ht="18">
      <c r="A215" s="127"/>
      <c r="B215" s="128"/>
      <c r="C215" s="125"/>
      <c r="D215" s="125"/>
      <c r="E215" s="125"/>
      <c r="F215" s="125"/>
      <c r="G215" s="125"/>
      <c r="H215" s="127"/>
    </row>
    <row r="216" spans="1:8" ht="18">
      <c r="A216" s="127"/>
      <c r="B216" s="128"/>
      <c r="C216" s="125"/>
      <c r="D216" s="125"/>
      <c r="E216" s="125"/>
      <c r="F216" s="125"/>
      <c r="G216" s="125"/>
      <c r="H216" s="127"/>
    </row>
    <row r="217" spans="1:8" ht="18">
      <c r="A217" s="127"/>
      <c r="B217" s="128"/>
      <c r="C217" s="125"/>
      <c r="D217" s="125"/>
      <c r="E217" s="125"/>
      <c r="F217" s="125"/>
      <c r="G217" s="125"/>
      <c r="H217" s="127"/>
    </row>
    <row r="218" spans="1:8" ht="18">
      <c r="A218" s="127"/>
      <c r="B218" s="128"/>
      <c r="C218" s="125"/>
      <c r="D218" s="125"/>
      <c r="E218" s="125"/>
      <c r="F218" s="125"/>
      <c r="G218" s="125"/>
      <c r="H218" s="127"/>
    </row>
    <row r="219" spans="1:8" ht="18">
      <c r="A219" s="127"/>
      <c r="B219" s="128"/>
      <c r="C219" s="125"/>
      <c r="D219" s="125"/>
      <c r="E219" s="125"/>
      <c r="F219" s="125"/>
      <c r="G219" s="125"/>
      <c r="H219" s="127"/>
    </row>
    <row r="220" spans="1:8" ht="18">
      <c r="A220" s="127"/>
      <c r="B220" s="128"/>
      <c r="C220" s="125"/>
      <c r="D220" s="125"/>
      <c r="E220" s="125"/>
      <c r="F220" s="125"/>
      <c r="G220" s="125"/>
      <c r="H220" s="127"/>
    </row>
    <row r="221" spans="1:8" ht="18">
      <c r="A221" s="127"/>
      <c r="B221" s="128"/>
      <c r="C221" s="125"/>
      <c r="D221" s="125"/>
      <c r="E221" s="125"/>
      <c r="F221" s="125"/>
      <c r="G221" s="125"/>
      <c r="H221" s="127"/>
    </row>
    <row r="222" spans="1:8" ht="18">
      <c r="A222" s="127"/>
      <c r="B222" s="128"/>
      <c r="C222" s="125"/>
      <c r="D222" s="125"/>
      <c r="E222" s="125"/>
      <c r="F222" s="125"/>
      <c r="G222" s="125"/>
      <c r="H222" s="127"/>
    </row>
    <row r="223" spans="1:8" ht="18">
      <c r="A223" s="127"/>
      <c r="B223" s="128"/>
      <c r="C223" s="125"/>
      <c r="D223" s="125"/>
      <c r="E223" s="125"/>
      <c r="F223" s="125"/>
      <c r="G223" s="125"/>
      <c r="H223" s="127"/>
    </row>
    <row r="224" spans="1:8" ht="18">
      <c r="A224" s="127"/>
      <c r="B224" s="128"/>
      <c r="C224" s="125"/>
      <c r="D224" s="125"/>
      <c r="E224" s="125"/>
      <c r="F224" s="125"/>
      <c r="G224" s="125"/>
      <c r="H224" s="127"/>
    </row>
    <row r="225" spans="1:8" ht="18">
      <c r="A225" s="127"/>
      <c r="B225" s="128"/>
      <c r="C225" s="125"/>
      <c r="D225" s="125"/>
      <c r="E225" s="125"/>
      <c r="F225" s="125"/>
      <c r="G225" s="125"/>
      <c r="H225" s="127"/>
    </row>
    <row r="226" spans="1:8" ht="18">
      <c r="A226" s="127"/>
      <c r="B226" s="128"/>
      <c r="C226" s="125"/>
      <c r="D226" s="125"/>
      <c r="E226" s="125"/>
      <c r="F226" s="125"/>
      <c r="G226" s="125"/>
      <c r="H226" s="127"/>
    </row>
    <row r="227" spans="1:8" ht="18">
      <c r="A227" s="127"/>
      <c r="B227" s="128"/>
      <c r="C227" s="125"/>
      <c r="D227" s="125"/>
      <c r="E227" s="125"/>
      <c r="F227" s="125"/>
      <c r="G227" s="125"/>
      <c r="H227" s="127"/>
    </row>
    <row r="228" spans="1:8" ht="18">
      <c r="A228" s="127"/>
      <c r="B228" s="128"/>
      <c r="C228" s="125"/>
      <c r="D228" s="125"/>
      <c r="E228" s="125"/>
      <c r="F228" s="125"/>
      <c r="G228" s="125"/>
      <c r="H228" s="127"/>
    </row>
    <row r="229" spans="1:8" ht="18">
      <c r="A229" s="127"/>
      <c r="B229" s="128"/>
      <c r="C229" s="125"/>
      <c r="D229" s="125"/>
      <c r="E229" s="125"/>
      <c r="F229" s="125"/>
      <c r="G229" s="125"/>
      <c r="H229" s="127"/>
    </row>
    <row r="230" spans="1:8" ht="18">
      <c r="A230" s="127"/>
      <c r="B230" s="128"/>
      <c r="C230" s="125"/>
      <c r="D230" s="125"/>
      <c r="E230" s="125"/>
      <c r="F230" s="125"/>
      <c r="G230" s="125"/>
      <c r="H230" s="127"/>
    </row>
    <row r="231" spans="1:8" ht="18">
      <c r="A231" s="127"/>
      <c r="B231" s="128"/>
      <c r="C231" s="125"/>
      <c r="D231" s="125"/>
      <c r="E231" s="125"/>
      <c r="F231" s="125"/>
      <c r="G231" s="125"/>
      <c r="H231" s="127"/>
    </row>
    <row r="232" spans="1:8" ht="18">
      <c r="A232" s="127"/>
      <c r="B232" s="128"/>
      <c r="C232" s="125"/>
      <c r="D232" s="125"/>
      <c r="E232" s="125"/>
      <c r="F232" s="125"/>
      <c r="G232" s="125"/>
      <c r="H232" s="127"/>
    </row>
    <row r="233" spans="1:8" ht="18">
      <c r="A233" s="127"/>
      <c r="B233" s="128"/>
      <c r="C233" s="125"/>
      <c r="D233" s="125"/>
      <c r="E233" s="125"/>
      <c r="F233" s="125"/>
      <c r="G233" s="125"/>
      <c r="H233" s="127"/>
    </row>
    <row r="234" spans="1:8" ht="18">
      <c r="A234" s="127"/>
      <c r="B234" s="128"/>
      <c r="C234" s="125"/>
      <c r="D234" s="125"/>
      <c r="E234" s="125"/>
      <c r="F234" s="125"/>
      <c r="G234" s="125"/>
      <c r="H234" s="127"/>
    </row>
    <row r="235" spans="1:8" ht="18">
      <c r="A235" s="127"/>
      <c r="B235" s="128"/>
      <c r="C235" s="125"/>
      <c r="D235" s="125"/>
      <c r="E235" s="125"/>
      <c r="F235" s="125"/>
      <c r="G235" s="125"/>
      <c r="H235" s="127"/>
    </row>
    <row r="236" spans="1:8" ht="18">
      <c r="A236" s="127"/>
      <c r="B236" s="128"/>
      <c r="C236" s="125"/>
      <c r="D236" s="125"/>
      <c r="E236" s="125"/>
      <c r="F236" s="125"/>
      <c r="G236" s="125"/>
      <c r="H236" s="127"/>
    </row>
    <row r="237" spans="1:8" ht="18">
      <c r="A237" s="127"/>
      <c r="B237" s="128"/>
      <c r="C237" s="125"/>
      <c r="D237" s="125"/>
      <c r="E237" s="125"/>
      <c r="F237" s="125"/>
      <c r="G237" s="125"/>
      <c r="H237" s="127"/>
    </row>
    <row r="238" spans="1:8" ht="18">
      <c r="A238" s="127"/>
      <c r="B238" s="128"/>
      <c r="C238" s="125"/>
      <c r="D238" s="125"/>
      <c r="E238" s="125"/>
      <c r="F238" s="125"/>
      <c r="G238" s="125"/>
      <c r="H238" s="127"/>
    </row>
    <row r="239" spans="1:8" ht="18">
      <c r="A239" s="127"/>
      <c r="B239" s="128"/>
      <c r="C239" s="125"/>
      <c r="D239" s="125"/>
      <c r="E239" s="125"/>
      <c r="F239" s="125"/>
      <c r="G239" s="125"/>
      <c r="H239" s="127"/>
    </row>
    <row r="240" spans="1:8" ht="18">
      <c r="A240" s="127"/>
      <c r="B240" s="128"/>
      <c r="C240" s="125"/>
      <c r="D240" s="125"/>
      <c r="E240" s="125"/>
      <c r="F240" s="125"/>
      <c r="G240" s="125"/>
      <c r="H240" s="127"/>
    </row>
    <row r="241" spans="1:8" ht="18">
      <c r="A241" s="127"/>
      <c r="B241" s="128"/>
      <c r="C241" s="125"/>
      <c r="D241" s="125"/>
      <c r="E241" s="125"/>
      <c r="F241" s="125"/>
      <c r="G241" s="125"/>
      <c r="H241" s="127"/>
    </row>
    <row r="242" spans="1:8" ht="18">
      <c r="A242" s="127"/>
      <c r="B242" s="128"/>
      <c r="C242" s="125"/>
      <c r="D242" s="125"/>
      <c r="E242" s="125"/>
      <c r="F242" s="125"/>
      <c r="G242" s="125"/>
      <c r="H242" s="127"/>
    </row>
    <row r="243" spans="1:8" ht="18">
      <c r="A243" s="127"/>
      <c r="B243" s="128"/>
      <c r="C243" s="125"/>
      <c r="D243" s="125"/>
      <c r="E243" s="125"/>
      <c r="F243" s="125"/>
      <c r="G243" s="125"/>
      <c r="H243" s="127"/>
    </row>
    <row r="244" spans="1:8" ht="18">
      <c r="A244" s="127"/>
      <c r="B244" s="128"/>
      <c r="C244" s="125"/>
      <c r="D244" s="125"/>
      <c r="E244" s="125"/>
      <c r="F244" s="125"/>
      <c r="G244" s="125"/>
      <c r="H244" s="127"/>
    </row>
    <row r="245" spans="1:8" ht="18">
      <c r="A245" s="127"/>
      <c r="B245" s="128"/>
      <c r="C245" s="125"/>
      <c r="D245" s="125"/>
      <c r="E245" s="125"/>
      <c r="F245" s="125"/>
      <c r="G245" s="125"/>
      <c r="H245" s="127"/>
    </row>
    <row r="246" spans="1:8" ht="18">
      <c r="A246" s="127"/>
      <c r="B246" s="128"/>
      <c r="C246" s="125"/>
      <c r="D246" s="125"/>
      <c r="E246" s="125"/>
      <c r="F246" s="125"/>
      <c r="G246" s="125"/>
      <c r="H246" s="127"/>
    </row>
    <row r="247" spans="1:8" ht="18">
      <c r="A247" s="127"/>
      <c r="B247" s="128"/>
      <c r="C247" s="125"/>
      <c r="D247" s="125"/>
      <c r="E247" s="125"/>
      <c r="F247" s="125"/>
      <c r="G247" s="125"/>
      <c r="H247" s="127"/>
    </row>
    <row r="248" spans="1:8" ht="18">
      <c r="A248" s="127"/>
      <c r="B248" s="128"/>
      <c r="C248" s="125"/>
      <c r="D248" s="125"/>
      <c r="E248" s="125"/>
      <c r="F248" s="125"/>
      <c r="G248" s="125"/>
      <c r="H248" s="127"/>
    </row>
    <row r="249" spans="1:8" ht="18">
      <c r="A249" s="127"/>
      <c r="B249" s="128"/>
      <c r="C249" s="125"/>
      <c r="D249" s="125"/>
      <c r="E249" s="125"/>
      <c r="F249" s="125"/>
      <c r="G249" s="125"/>
      <c r="H249" s="127"/>
    </row>
    <row r="250" spans="1:8" ht="18">
      <c r="A250" s="127"/>
      <c r="B250" s="128"/>
      <c r="C250" s="125"/>
      <c r="D250" s="125"/>
      <c r="E250" s="125"/>
      <c r="F250" s="125"/>
      <c r="G250" s="125"/>
      <c r="H250" s="127"/>
    </row>
    <row r="251" spans="1:8" ht="18">
      <c r="A251" s="127"/>
      <c r="B251" s="128"/>
      <c r="C251" s="125"/>
      <c r="D251" s="125"/>
      <c r="E251" s="125"/>
      <c r="F251" s="125"/>
      <c r="G251" s="125"/>
      <c r="H251" s="127"/>
    </row>
    <row r="252" spans="1:8" ht="18">
      <c r="A252" s="127"/>
      <c r="B252" s="128"/>
      <c r="C252" s="125"/>
      <c r="D252" s="125"/>
      <c r="E252" s="125"/>
      <c r="F252" s="125"/>
      <c r="G252" s="125"/>
      <c r="H252" s="127"/>
    </row>
    <row r="253" spans="1:8" ht="18">
      <c r="A253" s="127"/>
      <c r="B253" s="128"/>
      <c r="C253" s="125"/>
      <c r="D253" s="125"/>
      <c r="E253" s="125"/>
      <c r="F253" s="125"/>
      <c r="G253" s="125"/>
      <c r="H253" s="127"/>
    </row>
    <row r="254" spans="1:8" ht="18">
      <c r="A254" s="127"/>
      <c r="B254" s="128"/>
      <c r="C254" s="125"/>
      <c r="D254" s="125"/>
      <c r="E254" s="125"/>
      <c r="F254" s="125"/>
      <c r="G254" s="125"/>
      <c r="H254" s="127"/>
    </row>
    <row r="255" spans="1:8" ht="18">
      <c r="A255" s="127"/>
      <c r="B255" s="128"/>
      <c r="C255" s="125"/>
      <c r="D255" s="125"/>
      <c r="E255" s="125"/>
      <c r="F255" s="125"/>
      <c r="G255" s="125"/>
      <c r="H255" s="127"/>
    </row>
    <row r="256" spans="1:8" ht="18">
      <c r="A256" s="127"/>
      <c r="B256" s="128"/>
      <c r="C256" s="125"/>
      <c r="D256" s="125"/>
      <c r="E256" s="125"/>
      <c r="F256" s="125"/>
      <c r="G256" s="125"/>
      <c r="H256" s="127"/>
    </row>
    <row r="257" spans="1:8" ht="18">
      <c r="A257" s="127"/>
      <c r="B257" s="128"/>
      <c r="C257" s="125"/>
      <c r="D257" s="125"/>
      <c r="E257" s="125"/>
      <c r="F257" s="125"/>
      <c r="G257" s="125"/>
      <c r="H257" s="127"/>
    </row>
    <row r="258" spans="1:8" ht="18">
      <c r="A258" s="127"/>
      <c r="B258" s="128"/>
      <c r="C258" s="125"/>
      <c r="D258" s="125"/>
      <c r="E258" s="125"/>
      <c r="F258" s="125"/>
      <c r="G258" s="125"/>
      <c r="H258" s="127"/>
    </row>
    <row r="259" spans="1:8" ht="18">
      <c r="A259" s="127"/>
      <c r="B259" s="128"/>
      <c r="C259" s="125"/>
      <c r="D259" s="125"/>
      <c r="E259" s="125"/>
      <c r="F259" s="125"/>
      <c r="G259" s="125"/>
      <c r="H259" s="127"/>
    </row>
    <row r="260" spans="1:8" ht="18">
      <c r="A260" s="127"/>
      <c r="B260" s="128"/>
      <c r="C260" s="125"/>
      <c r="D260" s="125"/>
      <c r="E260" s="125"/>
      <c r="F260" s="125"/>
      <c r="G260" s="125"/>
      <c r="H260" s="127"/>
    </row>
    <row r="261" spans="1:8" ht="18">
      <c r="A261" s="127"/>
      <c r="B261" s="128"/>
      <c r="C261" s="125"/>
      <c r="D261" s="125"/>
      <c r="E261" s="125"/>
      <c r="F261" s="125"/>
      <c r="G261" s="125"/>
      <c r="H261" s="127"/>
    </row>
    <row r="262" spans="1:8" ht="18">
      <c r="A262" s="127"/>
      <c r="B262" s="128"/>
      <c r="C262" s="125"/>
      <c r="D262" s="125"/>
      <c r="E262" s="125"/>
      <c r="F262" s="125"/>
      <c r="G262" s="125"/>
      <c r="H262" s="127"/>
    </row>
    <row r="263" spans="1:8" ht="18">
      <c r="A263" s="127"/>
      <c r="B263" s="128"/>
      <c r="C263" s="125"/>
      <c r="D263" s="125"/>
      <c r="E263" s="125"/>
      <c r="F263" s="125"/>
      <c r="G263" s="125"/>
      <c r="H263" s="127"/>
    </row>
    <row r="264" spans="1:8" ht="18">
      <c r="A264" s="127"/>
      <c r="B264" s="128"/>
      <c r="C264" s="125"/>
      <c r="D264" s="125"/>
      <c r="E264" s="125"/>
      <c r="F264" s="125"/>
      <c r="G264" s="125"/>
      <c r="H264" s="127"/>
    </row>
    <row r="265" spans="1:8" ht="18">
      <c r="A265" s="127"/>
      <c r="B265" s="128"/>
      <c r="C265" s="125"/>
      <c r="D265" s="125"/>
      <c r="E265" s="125"/>
      <c r="F265" s="125"/>
      <c r="G265" s="125"/>
      <c r="H265" s="127"/>
    </row>
    <row r="266" spans="1:8" ht="18">
      <c r="A266" s="127"/>
      <c r="B266" s="128"/>
      <c r="C266" s="125"/>
      <c r="D266" s="125"/>
      <c r="E266" s="125"/>
      <c r="F266" s="125"/>
      <c r="G266" s="125"/>
      <c r="H266" s="127"/>
    </row>
    <row r="267" spans="1:8" ht="18">
      <c r="A267" s="127"/>
      <c r="B267" s="128"/>
      <c r="C267" s="125"/>
      <c r="D267" s="125"/>
      <c r="E267" s="125"/>
      <c r="F267" s="125"/>
      <c r="G267" s="125"/>
      <c r="H267" s="127"/>
    </row>
    <row r="268" spans="1:8" ht="18">
      <c r="A268" s="127"/>
      <c r="B268" s="128"/>
      <c r="C268" s="125"/>
      <c r="D268" s="125"/>
      <c r="E268" s="125"/>
      <c r="F268" s="125"/>
      <c r="G268" s="125"/>
      <c r="H268" s="127"/>
    </row>
    <row r="269" spans="1:8" ht="18">
      <c r="A269" s="127"/>
      <c r="B269" s="128"/>
      <c r="C269" s="125"/>
      <c r="D269" s="125"/>
      <c r="E269" s="125"/>
      <c r="F269" s="125"/>
      <c r="G269" s="125"/>
      <c r="H269" s="127"/>
    </row>
    <row r="270" spans="1:8" ht="18">
      <c r="A270" s="127"/>
      <c r="B270" s="128"/>
      <c r="C270" s="125"/>
      <c r="D270" s="125"/>
      <c r="E270" s="125"/>
      <c r="F270" s="125"/>
      <c r="G270" s="125"/>
      <c r="H270" s="127"/>
    </row>
    <row r="271" spans="1:8" ht="18">
      <c r="A271" s="127"/>
      <c r="B271" s="128"/>
      <c r="C271" s="125"/>
      <c r="D271" s="125"/>
      <c r="E271" s="125"/>
      <c r="F271" s="125"/>
      <c r="G271" s="125"/>
      <c r="H271" s="127"/>
    </row>
    <row r="272" spans="1:8" ht="18">
      <c r="A272" s="127"/>
      <c r="B272" s="128"/>
      <c r="C272" s="125"/>
      <c r="D272" s="125"/>
      <c r="E272" s="125"/>
      <c r="F272" s="125"/>
      <c r="G272" s="125"/>
      <c r="H272" s="127"/>
    </row>
    <row r="273" spans="1:8" ht="18">
      <c r="A273" s="127"/>
      <c r="B273" s="128"/>
      <c r="C273" s="125"/>
      <c r="D273" s="125"/>
      <c r="E273" s="125"/>
      <c r="F273" s="125"/>
      <c r="G273" s="125"/>
      <c r="H273" s="127"/>
    </row>
    <row r="274" spans="1:8" ht="18">
      <c r="A274" s="127"/>
      <c r="B274" s="128"/>
      <c r="C274" s="125"/>
      <c r="D274" s="125"/>
      <c r="E274" s="125"/>
      <c r="F274" s="125"/>
      <c r="G274" s="125"/>
      <c r="H274" s="127"/>
    </row>
    <row r="275" spans="1:8" ht="18">
      <c r="A275" s="127"/>
      <c r="B275" s="128"/>
      <c r="C275" s="125"/>
      <c r="D275" s="125"/>
      <c r="E275" s="125"/>
      <c r="F275" s="125"/>
      <c r="G275" s="125"/>
      <c r="H275" s="127"/>
    </row>
    <row r="276" spans="1:8" ht="18">
      <c r="A276" s="127"/>
      <c r="B276" s="128"/>
      <c r="C276" s="125"/>
      <c r="D276" s="125"/>
      <c r="E276" s="125"/>
      <c r="F276" s="125"/>
      <c r="G276" s="125"/>
      <c r="H276" s="127"/>
    </row>
    <row r="277" spans="1:8" ht="18">
      <c r="A277" s="127"/>
      <c r="B277" s="128"/>
      <c r="C277" s="125"/>
      <c r="D277" s="125"/>
      <c r="E277" s="125"/>
      <c r="F277" s="125"/>
      <c r="G277" s="125"/>
      <c r="H277" s="127"/>
    </row>
    <row r="278" spans="1:8" ht="18">
      <c r="A278" s="127"/>
      <c r="B278" s="128"/>
      <c r="C278" s="125"/>
      <c r="D278" s="125"/>
      <c r="E278" s="125"/>
      <c r="F278" s="125"/>
      <c r="G278" s="125"/>
      <c r="H278" s="127"/>
    </row>
    <row r="279" spans="1:8" ht="18">
      <c r="A279" s="127"/>
      <c r="B279" s="128"/>
      <c r="C279" s="125"/>
      <c r="D279" s="125"/>
      <c r="E279" s="125"/>
      <c r="F279" s="125"/>
      <c r="G279" s="125"/>
      <c r="H279" s="127"/>
    </row>
    <row r="280" spans="1:8" ht="18">
      <c r="A280" s="127"/>
      <c r="B280" s="128"/>
      <c r="C280" s="125"/>
      <c r="D280" s="125"/>
      <c r="E280" s="125"/>
      <c r="F280" s="125"/>
      <c r="G280" s="125"/>
      <c r="H280" s="127"/>
    </row>
    <row r="281" spans="1:8" ht="18">
      <c r="A281" s="127"/>
      <c r="B281" s="128"/>
      <c r="C281" s="125"/>
      <c r="D281" s="125"/>
      <c r="E281" s="125"/>
      <c r="F281" s="125"/>
      <c r="G281" s="125"/>
      <c r="H281" s="127"/>
    </row>
    <row r="282" spans="1:8" ht="18">
      <c r="A282" s="127"/>
      <c r="B282" s="128"/>
      <c r="C282" s="125"/>
      <c r="D282" s="125"/>
      <c r="E282" s="125"/>
      <c r="F282" s="125"/>
      <c r="G282" s="125"/>
      <c r="H282" s="127"/>
    </row>
    <row r="283" spans="1:8" ht="18">
      <c r="A283" s="127"/>
      <c r="B283" s="128"/>
      <c r="C283" s="125"/>
      <c r="D283" s="125"/>
      <c r="E283" s="125"/>
      <c r="F283" s="125"/>
      <c r="G283" s="125"/>
      <c r="H283" s="127"/>
    </row>
    <row r="284" spans="1:8" ht="18">
      <c r="A284" s="127"/>
      <c r="B284" s="128"/>
      <c r="C284" s="125"/>
      <c r="D284" s="125"/>
      <c r="E284" s="125"/>
      <c r="F284" s="125"/>
      <c r="G284" s="125"/>
      <c r="H284" s="127"/>
    </row>
    <row r="285" spans="1:8" ht="18">
      <c r="A285" s="127"/>
      <c r="B285" s="128"/>
      <c r="C285" s="125"/>
      <c r="D285" s="125"/>
      <c r="E285" s="125"/>
      <c r="F285" s="125"/>
      <c r="G285" s="125"/>
      <c r="H285" s="127"/>
    </row>
    <row r="286" spans="1:8" ht="18">
      <c r="A286" s="127"/>
      <c r="B286" s="128"/>
      <c r="C286" s="125"/>
      <c r="D286" s="125"/>
      <c r="E286" s="125"/>
      <c r="F286" s="125"/>
      <c r="G286" s="125"/>
      <c r="H286" s="127"/>
    </row>
  </sheetData>
  <sheetProtection selectLockedCells="1" selectUnlockedCells="1"/>
  <mergeCells count="3">
    <mergeCell ref="A1:B1"/>
    <mergeCell ref="A4:G4"/>
    <mergeCell ref="F128:G128"/>
  </mergeCells>
  <printOptions/>
  <pageMargins left="0.27569444444444446" right="0" top="0.3541666666666667" bottom="0.35416666666666663" header="0.5118055555555555" footer="0.15763888888888888"/>
  <pageSetup horizontalDpi="300" verticalDpi="300" orientation="portrait" scale="66"/>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25">
      <selection activeCell="A47" sqref="A47"/>
    </sheetView>
  </sheetViews>
  <sheetFormatPr defaultColWidth="9.140625" defaultRowHeight="12.75"/>
  <cols>
    <col min="1" max="1" width="75.28125" style="248" customWidth="1"/>
    <col min="2" max="2" width="15.7109375" style="249" customWidth="1"/>
    <col min="3" max="3" width="14.28125" style="250" customWidth="1"/>
    <col min="4" max="4" width="15.28125" style="250" customWidth="1"/>
    <col min="5" max="5" width="18.7109375" style="250" customWidth="1"/>
    <col min="6" max="6" width="13.140625" style="251" customWidth="1"/>
    <col min="7" max="16384" width="9.140625" style="251" customWidth="1"/>
  </cols>
  <sheetData>
    <row r="1" spans="1:6" s="254" customFormat="1" ht="18" customHeight="1">
      <c r="A1" s="606" t="s">
        <v>171</v>
      </c>
      <c r="B1" s="606"/>
      <c r="C1" s="252"/>
      <c r="D1" s="252"/>
      <c r="E1" s="252"/>
      <c r="F1" s="253"/>
    </row>
    <row r="2" spans="1:5" ht="18">
      <c r="A2" s="255" t="s">
        <v>71</v>
      </c>
      <c r="B2" s="256"/>
      <c r="C2" s="257"/>
      <c r="D2" s="257"/>
      <c r="E2" s="257"/>
    </row>
    <row r="3" spans="1:5" ht="18">
      <c r="A3" s="255"/>
      <c r="B3" s="256"/>
      <c r="C3" s="257"/>
      <c r="D3" s="257"/>
      <c r="E3" s="257"/>
    </row>
    <row r="4" spans="1:5" ht="12.75" customHeight="1">
      <c r="A4" s="607" t="s">
        <v>502</v>
      </c>
      <c r="B4" s="607"/>
      <c r="C4" s="607"/>
      <c r="D4" s="607"/>
      <c r="E4" s="607"/>
    </row>
    <row r="5" spans="1:5" ht="12.75" customHeight="1">
      <c r="A5" s="607" t="s">
        <v>503</v>
      </c>
      <c r="B5" s="607"/>
      <c r="C5" s="607"/>
      <c r="D5" s="607"/>
      <c r="E5" s="607"/>
    </row>
    <row r="6" spans="1:5" ht="13.5" customHeight="1" hidden="1">
      <c r="A6" s="258"/>
      <c r="B6" s="256"/>
      <c r="C6" s="257"/>
      <c r="D6" s="257"/>
      <c r="E6" s="259" t="s">
        <v>174</v>
      </c>
    </row>
    <row r="7" spans="1:6" ht="120" customHeight="1">
      <c r="A7" s="260" t="s">
        <v>175</v>
      </c>
      <c r="B7" s="261" t="s">
        <v>176</v>
      </c>
      <c r="C7" s="262" t="s">
        <v>504</v>
      </c>
      <c r="D7" s="262" t="s">
        <v>178</v>
      </c>
      <c r="E7" s="263" t="s">
        <v>179</v>
      </c>
      <c r="F7" s="264"/>
    </row>
    <row r="8" spans="1:6" ht="18">
      <c r="A8" s="265" t="s">
        <v>180</v>
      </c>
      <c r="B8" s="266" t="s">
        <v>181</v>
      </c>
      <c r="C8" s="267">
        <v>1</v>
      </c>
      <c r="D8" s="267">
        <v>2</v>
      </c>
      <c r="E8" s="268">
        <v>6</v>
      </c>
      <c r="F8" s="264"/>
    </row>
    <row r="9" spans="1:6" ht="22.5" customHeight="1">
      <c r="A9" s="269" t="s">
        <v>182</v>
      </c>
      <c r="B9" s="270" t="s">
        <v>183</v>
      </c>
      <c r="C9" s="271">
        <f>C10</f>
        <v>0</v>
      </c>
      <c r="D9" s="271">
        <f>D10</f>
        <v>0</v>
      </c>
      <c r="E9" s="272">
        <f>E10</f>
        <v>1035226</v>
      </c>
      <c r="F9" s="273"/>
    </row>
    <row r="10" spans="1:6" ht="22.5" customHeight="1">
      <c r="A10" s="269" t="s">
        <v>184</v>
      </c>
      <c r="B10" s="270" t="s">
        <v>505</v>
      </c>
      <c r="C10" s="271">
        <f>C11+C19</f>
        <v>0</v>
      </c>
      <c r="D10" s="271">
        <f>D11+D19</f>
        <v>0</v>
      </c>
      <c r="E10" s="272">
        <f>E11+E19</f>
        <v>1035226</v>
      </c>
      <c r="F10" s="264"/>
    </row>
    <row r="11" spans="1:6" ht="22.5" customHeight="1">
      <c r="A11" s="269" t="s">
        <v>186</v>
      </c>
      <c r="B11" s="274" t="s">
        <v>506</v>
      </c>
      <c r="C11" s="271">
        <f>C12+C17</f>
        <v>0</v>
      </c>
      <c r="D11" s="271">
        <f>D12+D17</f>
        <v>0</v>
      </c>
      <c r="E11" s="272">
        <f>E12+E17</f>
        <v>1033976</v>
      </c>
      <c r="F11" s="264"/>
    </row>
    <row r="12" spans="1:6" ht="22.5" customHeight="1">
      <c r="A12" s="269" t="s">
        <v>188</v>
      </c>
      <c r="B12" s="274" t="s">
        <v>189</v>
      </c>
      <c r="C12" s="271">
        <f>C13+C16</f>
        <v>0</v>
      </c>
      <c r="D12" s="271">
        <f>D13+D16</f>
        <v>0</v>
      </c>
      <c r="E12" s="272">
        <f>E13+E16</f>
        <v>1033976</v>
      </c>
      <c r="F12" s="264"/>
    </row>
    <row r="13" spans="1:6" s="277" customFormat="1" ht="45.75" customHeight="1">
      <c r="A13" s="275" t="s">
        <v>507</v>
      </c>
      <c r="B13" s="274" t="s">
        <v>508</v>
      </c>
      <c r="C13" s="271">
        <f>C14+C15</f>
        <v>0</v>
      </c>
      <c r="D13" s="271">
        <f>D14+D15</f>
        <v>0</v>
      </c>
      <c r="E13" s="272">
        <f>E14+E15</f>
        <v>11127</v>
      </c>
      <c r="F13" s="276"/>
    </row>
    <row r="14" spans="1:6" ht="45.75" customHeight="1">
      <c r="A14" s="278" t="s">
        <v>509</v>
      </c>
      <c r="B14" s="279" t="s">
        <v>510</v>
      </c>
      <c r="C14" s="280"/>
      <c r="D14" s="280"/>
      <c r="E14" s="281">
        <v>11127</v>
      </c>
      <c r="F14" s="264"/>
    </row>
    <row r="15" spans="1:6" ht="45.75" customHeight="1">
      <c r="A15" s="282" t="s">
        <v>511</v>
      </c>
      <c r="B15" s="283" t="s">
        <v>512</v>
      </c>
      <c r="C15" s="284"/>
      <c r="D15" s="284"/>
      <c r="E15" s="285">
        <v>0</v>
      </c>
      <c r="F15" s="264"/>
    </row>
    <row r="16" spans="1:6" ht="45.75" customHeight="1">
      <c r="A16" s="286" t="s">
        <v>513</v>
      </c>
      <c r="B16" s="287" t="s">
        <v>514</v>
      </c>
      <c r="C16" s="288"/>
      <c r="D16" s="288"/>
      <c r="E16" s="289">
        <v>1022849</v>
      </c>
      <c r="F16" s="264"/>
    </row>
    <row r="17" spans="1:6" ht="22.5" customHeight="1">
      <c r="A17" s="269" t="s">
        <v>200</v>
      </c>
      <c r="B17" s="274" t="s">
        <v>201</v>
      </c>
      <c r="C17" s="271">
        <f>C18</f>
        <v>0</v>
      </c>
      <c r="D17" s="271">
        <f>D18</f>
        <v>0</v>
      </c>
      <c r="E17" s="272">
        <f>E18</f>
        <v>0</v>
      </c>
      <c r="F17" s="264"/>
    </row>
    <row r="18" spans="1:6" ht="45.75" customHeight="1">
      <c r="A18" s="290" t="s">
        <v>515</v>
      </c>
      <c r="B18" s="279" t="s">
        <v>516</v>
      </c>
      <c r="C18" s="280"/>
      <c r="D18" s="280"/>
      <c r="E18" s="281"/>
      <c r="F18" s="264"/>
    </row>
    <row r="19" spans="1:6" ht="22.5" customHeight="1">
      <c r="A19" s="291" t="s">
        <v>234</v>
      </c>
      <c r="B19" s="292" t="s">
        <v>235</v>
      </c>
      <c r="C19" s="293">
        <f>C20+C28</f>
        <v>0</v>
      </c>
      <c r="D19" s="293">
        <f>D20+D28</f>
        <v>0</v>
      </c>
      <c r="E19" s="294">
        <f>E20+E28</f>
        <v>1250</v>
      </c>
      <c r="F19" s="264"/>
    </row>
    <row r="20" spans="1:6" ht="22.5" customHeight="1">
      <c r="A20" s="269" t="s">
        <v>236</v>
      </c>
      <c r="B20" s="274" t="s">
        <v>517</v>
      </c>
      <c r="C20" s="271">
        <f>C21+C26</f>
        <v>0</v>
      </c>
      <c r="D20" s="271">
        <f>D21+D26</f>
        <v>0</v>
      </c>
      <c r="E20" s="272">
        <f>E21+E26</f>
        <v>0</v>
      </c>
      <c r="F20" s="264"/>
    </row>
    <row r="21" spans="1:6" ht="22.5" customHeight="1">
      <c r="A21" s="295" t="s">
        <v>518</v>
      </c>
      <c r="B21" s="296" t="s">
        <v>519</v>
      </c>
      <c r="C21" s="297">
        <f>C22</f>
        <v>0</v>
      </c>
      <c r="D21" s="297">
        <f>D22</f>
        <v>0</v>
      </c>
      <c r="E21" s="298">
        <f>E22</f>
        <v>0</v>
      </c>
      <c r="F21" s="264"/>
    </row>
    <row r="22" spans="1:6" s="304" customFormat="1" ht="45" customHeight="1">
      <c r="A22" s="299" t="s">
        <v>520</v>
      </c>
      <c r="B22" s="300" t="s">
        <v>521</v>
      </c>
      <c r="C22" s="301">
        <f>C23+C24+C25</f>
        <v>0</v>
      </c>
      <c r="D22" s="301">
        <f>D23+D24+D25</f>
        <v>0</v>
      </c>
      <c r="E22" s="302">
        <f>E23+E24+E25</f>
        <v>0</v>
      </c>
      <c r="F22" s="303"/>
    </row>
    <row r="23" spans="1:6" ht="19.5" customHeight="1">
      <c r="A23" s="305" t="s">
        <v>522</v>
      </c>
      <c r="B23" s="283" t="s">
        <v>523</v>
      </c>
      <c r="C23" s="284"/>
      <c r="D23" s="284"/>
      <c r="E23" s="285"/>
      <c r="F23" s="264"/>
    </row>
    <row r="24" spans="1:6" ht="24.75" customHeight="1">
      <c r="A24" s="305" t="s">
        <v>279</v>
      </c>
      <c r="B24" s="283" t="s">
        <v>524</v>
      </c>
      <c r="C24" s="284"/>
      <c r="D24" s="284"/>
      <c r="E24" s="285"/>
      <c r="F24" s="264"/>
    </row>
    <row r="25" spans="1:6" ht="25.5" customHeight="1">
      <c r="A25" s="306" t="s">
        <v>281</v>
      </c>
      <c r="B25" s="287" t="s">
        <v>525</v>
      </c>
      <c r="C25" s="288"/>
      <c r="D25" s="288"/>
      <c r="E25" s="289"/>
      <c r="F25" s="264"/>
    </row>
    <row r="26" spans="1:6" ht="24" customHeight="1">
      <c r="A26" s="275" t="s">
        <v>238</v>
      </c>
      <c r="B26" s="274" t="s">
        <v>239</v>
      </c>
      <c r="C26" s="307">
        <f>C27</f>
        <v>0</v>
      </c>
      <c r="D26" s="307">
        <f>D27</f>
        <v>0</v>
      </c>
      <c r="E26" s="308">
        <f>E27</f>
        <v>0</v>
      </c>
      <c r="F26" s="264"/>
    </row>
    <row r="27" spans="1:6" s="304" customFormat="1" ht="40.5" customHeight="1">
      <c r="A27" s="290" t="s">
        <v>526</v>
      </c>
      <c r="B27" s="309" t="s">
        <v>527</v>
      </c>
      <c r="C27" s="310"/>
      <c r="D27" s="310"/>
      <c r="E27" s="311"/>
      <c r="F27" s="303"/>
    </row>
    <row r="28" spans="1:6" ht="22.5" customHeight="1">
      <c r="A28" s="312" t="s">
        <v>262</v>
      </c>
      <c r="B28" s="274" t="s">
        <v>263</v>
      </c>
      <c r="C28" s="307">
        <f>C29+C31</f>
        <v>0</v>
      </c>
      <c r="D28" s="307">
        <f>D29+D31</f>
        <v>0</v>
      </c>
      <c r="E28" s="308">
        <f>E29+E31</f>
        <v>1250</v>
      </c>
      <c r="F28" s="264"/>
    </row>
    <row r="29" spans="1:6" ht="30" customHeight="1">
      <c r="A29" s="313" t="s">
        <v>264</v>
      </c>
      <c r="B29" s="274" t="s">
        <v>265</v>
      </c>
      <c r="C29" s="307">
        <f>C30</f>
        <v>0</v>
      </c>
      <c r="D29" s="307">
        <f>D30</f>
        <v>0</v>
      </c>
      <c r="E29" s="308">
        <f>E30</f>
        <v>0</v>
      </c>
      <c r="F29" s="264"/>
    </row>
    <row r="30" spans="1:6" ht="39.75" customHeight="1">
      <c r="A30" s="314" t="s">
        <v>528</v>
      </c>
      <c r="B30" s="315" t="s">
        <v>529</v>
      </c>
      <c r="C30" s="316"/>
      <c r="D30" s="316"/>
      <c r="E30" s="317"/>
      <c r="F30" s="264"/>
    </row>
    <row r="31" spans="1:6" ht="27.75" customHeight="1">
      <c r="A31" s="275" t="s">
        <v>268</v>
      </c>
      <c r="B31" s="274" t="s">
        <v>269</v>
      </c>
      <c r="C31" s="307">
        <f>C32</f>
        <v>0</v>
      </c>
      <c r="D31" s="307">
        <f>D32</f>
        <v>0</v>
      </c>
      <c r="E31" s="308">
        <f>E32</f>
        <v>1250</v>
      </c>
      <c r="F31" s="264"/>
    </row>
    <row r="32" spans="1:6" ht="64.5" customHeight="1">
      <c r="A32" s="318" t="s">
        <v>530</v>
      </c>
      <c r="B32" s="315" t="s">
        <v>531</v>
      </c>
      <c r="C32" s="316"/>
      <c r="D32" s="316"/>
      <c r="E32" s="317">
        <v>1250</v>
      </c>
      <c r="F32" s="264"/>
    </row>
    <row r="33" spans="1:6" ht="28.5" customHeight="1">
      <c r="A33" s="259"/>
      <c r="B33" s="319"/>
      <c r="C33" s="608"/>
      <c r="D33" s="608"/>
      <c r="E33" s="608"/>
      <c r="F33" s="320"/>
    </row>
    <row r="34" spans="1:6" ht="15.75" customHeight="1">
      <c r="A34" s="259"/>
      <c r="B34" s="321"/>
      <c r="C34" s="321"/>
      <c r="D34" s="259"/>
      <c r="E34" s="322"/>
      <c r="F34" s="320"/>
    </row>
    <row r="35" spans="1:5" s="320" customFormat="1" ht="17.25" customHeight="1">
      <c r="A35" s="259"/>
      <c r="B35" s="321"/>
      <c r="C35" s="321"/>
      <c r="D35" s="259"/>
      <c r="E35" s="322"/>
    </row>
    <row r="36" spans="2:5" s="320" customFormat="1" ht="18" customHeight="1">
      <c r="B36" s="323"/>
      <c r="C36" s="609"/>
      <c r="D36" s="609"/>
      <c r="E36" s="609"/>
    </row>
    <row r="37" spans="2:5" s="320" customFormat="1" ht="18" customHeight="1">
      <c r="B37" s="323"/>
      <c r="C37" s="609"/>
      <c r="D37" s="609"/>
      <c r="E37" s="609"/>
    </row>
    <row r="38" spans="2:5" s="320" customFormat="1" ht="18">
      <c r="B38" s="323"/>
      <c r="C38" s="257"/>
      <c r="D38" s="257"/>
      <c r="E38" s="257"/>
    </row>
    <row r="39" spans="2:5" s="320" customFormat="1" ht="18">
      <c r="B39" s="323"/>
      <c r="C39" s="257"/>
      <c r="D39" s="257"/>
      <c r="E39" s="257"/>
    </row>
    <row r="40" spans="2:5" s="320" customFormat="1" ht="18">
      <c r="B40" s="323"/>
      <c r="C40" s="257"/>
      <c r="D40" s="257"/>
      <c r="E40" s="257"/>
    </row>
    <row r="41" spans="2:5" s="320" customFormat="1" ht="18">
      <c r="B41" s="323"/>
      <c r="C41" s="257"/>
      <c r="D41" s="257"/>
      <c r="E41" s="257"/>
    </row>
    <row r="42" spans="2:5" s="320" customFormat="1" ht="18">
      <c r="B42" s="323"/>
      <c r="C42" s="257"/>
      <c r="D42" s="257"/>
      <c r="E42" s="257"/>
    </row>
    <row r="43" spans="2:5" s="320" customFormat="1" ht="18">
      <c r="B43" s="323"/>
      <c r="C43" s="257"/>
      <c r="D43" s="257"/>
      <c r="E43" s="257"/>
    </row>
    <row r="44" spans="2:5" s="320" customFormat="1" ht="18">
      <c r="B44" s="323"/>
      <c r="C44" s="257"/>
      <c r="D44" s="257"/>
      <c r="E44" s="257"/>
    </row>
    <row r="45" spans="2:5" s="320" customFormat="1" ht="18">
      <c r="B45" s="323"/>
      <c r="C45" s="257"/>
      <c r="D45" s="257"/>
      <c r="E45" s="257"/>
    </row>
    <row r="46" spans="2:5" s="320" customFormat="1" ht="18">
      <c r="B46" s="323"/>
      <c r="C46" s="257"/>
      <c r="D46" s="257"/>
      <c r="E46" s="257"/>
    </row>
    <row r="47" spans="2:5" s="320" customFormat="1" ht="18">
      <c r="B47" s="323"/>
      <c r="C47" s="257"/>
      <c r="D47" s="257"/>
      <c r="E47" s="257"/>
    </row>
    <row r="48" spans="2:5" s="320" customFormat="1" ht="18">
      <c r="B48" s="323"/>
      <c r="C48" s="257"/>
      <c r="D48" s="257"/>
      <c r="E48" s="257"/>
    </row>
    <row r="49" spans="2:5" s="320" customFormat="1" ht="18">
      <c r="B49" s="323"/>
      <c r="C49" s="257"/>
      <c r="D49" s="257"/>
      <c r="E49" s="257"/>
    </row>
    <row r="50" spans="2:5" s="320" customFormat="1" ht="18">
      <c r="B50" s="323"/>
      <c r="C50" s="257"/>
      <c r="D50" s="257"/>
      <c r="E50" s="257"/>
    </row>
    <row r="51" spans="2:5" s="320" customFormat="1" ht="18">
      <c r="B51" s="323"/>
      <c r="C51" s="257"/>
      <c r="D51" s="257"/>
      <c r="E51" s="257"/>
    </row>
    <row r="52" spans="2:5" s="320" customFormat="1" ht="18">
      <c r="B52" s="323"/>
      <c r="C52" s="257"/>
      <c r="D52" s="257"/>
      <c r="E52" s="257"/>
    </row>
    <row r="53" spans="2:5" s="320" customFormat="1" ht="18">
      <c r="B53" s="323"/>
      <c r="C53" s="257"/>
      <c r="D53" s="257"/>
      <c r="E53" s="257"/>
    </row>
    <row r="54" spans="2:5" s="320" customFormat="1" ht="18">
      <c r="B54" s="323"/>
      <c r="C54" s="257"/>
      <c r="D54" s="257"/>
      <c r="E54" s="257"/>
    </row>
    <row r="55" spans="2:5" s="320" customFormat="1" ht="18">
      <c r="B55" s="323"/>
      <c r="C55" s="257"/>
      <c r="D55" s="257"/>
      <c r="E55" s="257"/>
    </row>
    <row r="56" spans="2:5" s="320" customFormat="1" ht="18">
      <c r="B56" s="323"/>
      <c r="C56" s="257"/>
      <c r="D56" s="257"/>
      <c r="E56" s="257"/>
    </row>
    <row r="57" spans="2:5" s="320" customFormat="1" ht="18">
      <c r="B57" s="323"/>
      <c r="C57" s="257"/>
      <c r="D57" s="257"/>
      <c r="E57" s="257"/>
    </row>
    <row r="58" spans="2:5" s="320" customFormat="1" ht="18">
      <c r="B58" s="323"/>
      <c r="C58" s="257"/>
      <c r="D58" s="257"/>
      <c r="E58" s="257"/>
    </row>
    <row r="59" spans="2:5" s="320" customFormat="1" ht="18">
      <c r="B59" s="323"/>
      <c r="C59" s="257"/>
      <c r="D59" s="257"/>
      <c r="E59" s="257"/>
    </row>
    <row r="60" spans="2:5" s="320" customFormat="1" ht="18">
      <c r="B60" s="323"/>
      <c r="C60" s="257"/>
      <c r="D60" s="257"/>
      <c r="E60" s="257"/>
    </row>
    <row r="61" spans="2:5" s="320" customFormat="1" ht="18">
      <c r="B61" s="323"/>
      <c r="C61" s="257"/>
      <c r="D61" s="257"/>
      <c r="E61" s="257"/>
    </row>
    <row r="62" spans="2:5" s="320" customFormat="1" ht="18">
      <c r="B62" s="323"/>
      <c r="C62" s="257"/>
      <c r="D62" s="257"/>
      <c r="E62" s="257"/>
    </row>
    <row r="63" spans="2:5" s="320" customFormat="1" ht="18">
      <c r="B63" s="323"/>
      <c r="C63" s="257"/>
      <c r="D63" s="257"/>
      <c r="E63" s="257"/>
    </row>
    <row r="64" spans="2:5" s="320" customFormat="1" ht="18">
      <c r="B64" s="323"/>
      <c r="C64" s="257"/>
      <c r="D64" s="257"/>
      <c r="E64" s="257"/>
    </row>
    <row r="65" spans="2:5" s="320" customFormat="1" ht="18">
      <c r="B65" s="323"/>
      <c r="C65" s="257"/>
      <c r="D65" s="257"/>
      <c r="E65" s="257"/>
    </row>
    <row r="66" spans="2:5" s="320" customFormat="1" ht="18">
      <c r="B66" s="323"/>
      <c r="C66" s="257"/>
      <c r="D66" s="257"/>
      <c r="E66" s="257"/>
    </row>
    <row r="67" spans="2:5" s="320" customFormat="1" ht="18">
      <c r="B67" s="323"/>
      <c r="C67" s="257"/>
      <c r="D67" s="257"/>
      <c r="E67" s="257"/>
    </row>
    <row r="68" spans="2:5" s="320" customFormat="1" ht="18">
      <c r="B68" s="323"/>
      <c r="C68" s="257"/>
      <c r="D68" s="257"/>
      <c r="E68" s="257"/>
    </row>
    <row r="69" spans="2:5" s="320" customFormat="1" ht="18">
      <c r="B69" s="323"/>
      <c r="C69" s="257"/>
      <c r="D69" s="257"/>
      <c r="E69" s="257"/>
    </row>
    <row r="70" spans="2:5" s="320" customFormat="1" ht="18">
      <c r="B70" s="323"/>
      <c r="C70" s="257"/>
      <c r="D70" s="257"/>
      <c r="E70" s="257"/>
    </row>
    <row r="71" spans="2:5" s="320" customFormat="1" ht="18">
      <c r="B71" s="323"/>
      <c r="C71" s="257"/>
      <c r="D71" s="257"/>
      <c r="E71" s="257"/>
    </row>
    <row r="72" spans="2:5" s="320" customFormat="1" ht="18">
      <c r="B72" s="323"/>
      <c r="C72" s="257"/>
      <c r="D72" s="257"/>
      <c r="E72" s="257"/>
    </row>
    <row r="73" spans="2:5" s="320" customFormat="1" ht="18">
      <c r="B73" s="323"/>
      <c r="C73" s="257"/>
      <c r="D73" s="257"/>
      <c r="E73" s="257"/>
    </row>
    <row r="74" spans="2:5" s="320" customFormat="1" ht="18">
      <c r="B74" s="323"/>
      <c r="C74" s="257"/>
      <c r="D74" s="257"/>
      <c r="E74" s="257"/>
    </row>
    <row r="75" spans="2:5" s="320" customFormat="1" ht="18">
      <c r="B75" s="323"/>
      <c r="C75" s="257"/>
      <c r="D75" s="257"/>
      <c r="E75" s="257"/>
    </row>
    <row r="76" spans="2:5" s="320" customFormat="1" ht="18">
      <c r="B76" s="323"/>
      <c r="C76" s="257"/>
      <c r="D76" s="257"/>
      <c r="E76" s="257"/>
    </row>
    <row r="77" spans="2:5" s="320" customFormat="1" ht="18">
      <c r="B77" s="323"/>
      <c r="C77" s="257"/>
      <c r="D77" s="257"/>
      <c r="E77" s="257"/>
    </row>
    <row r="78" spans="2:5" s="320" customFormat="1" ht="18">
      <c r="B78" s="323"/>
      <c r="C78" s="257"/>
      <c r="D78" s="257"/>
      <c r="E78" s="257"/>
    </row>
    <row r="79" spans="2:5" s="320" customFormat="1" ht="18">
      <c r="B79" s="323"/>
      <c r="C79" s="257"/>
      <c r="D79" s="257"/>
      <c r="E79" s="257"/>
    </row>
    <row r="80" spans="2:5" s="320" customFormat="1" ht="18">
      <c r="B80" s="323"/>
      <c r="C80" s="257"/>
      <c r="D80" s="257"/>
      <c r="E80" s="257"/>
    </row>
    <row r="81" spans="2:5" s="320" customFormat="1" ht="18">
      <c r="B81" s="323"/>
      <c r="C81" s="257"/>
      <c r="D81" s="257"/>
      <c r="E81" s="257"/>
    </row>
    <row r="82" spans="2:5" s="320" customFormat="1" ht="18">
      <c r="B82" s="323"/>
      <c r="C82" s="257"/>
      <c r="D82" s="257"/>
      <c r="E82" s="257"/>
    </row>
    <row r="83" spans="2:5" s="320" customFormat="1" ht="18">
      <c r="B83" s="323"/>
      <c r="C83" s="257"/>
      <c r="D83" s="257"/>
      <c r="E83" s="257"/>
    </row>
    <row r="84" spans="2:5" s="320" customFormat="1" ht="18">
      <c r="B84" s="323"/>
      <c r="C84" s="257"/>
      <c r="D84" s="257"/>
      <c r="E84" s="257"/>
    </row>
    <row r="85" spans="2:5" s="320" customFormat="1" ht="18">
      <c r="B85" s="323"/>
      <c r="C85" s="257"/>
      <c r="D85" s="257"/>
      <c r="E85" s="257"/>
    </row>
    <row r="86" ht="18">
      <c r="E86" s="257"/>
    </row>
    <row r="87" ht="18">
      <c r="E87" s="257"/>
    </row>
  </sheetData>
  <sheetProtection selectLockedCells="1" selectUnlockedCells="1"/>
  <mergeCells count="6">
    <mergeCell ref="C36:E36"/>
    <mergeCell ref="C37:E37"/>
    <mergeCell ref="A1:B1"/>
    <mergeCell ref="A4:E4"/>
    <mergeCell ref="A5:E5"/>
    <mergeCell ref="C33:E33"/>
  </mergeCells>
  <printOptions/>
  <pageMargins left="0.3541666666666667" right="0.15763888888888888" top="0.15763888888888888" bottom="0.35486111111111107" header="0.5118055555555555" footer="0.31527777777777777"/>
  <pageSetup horizontalDpi="300" verticalDpi="300" orientation="portrait" scale="70"/>
  <headerFooter alignWithMargins="0">
    <oddFooter>&amp;C&amp;P</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H291"/>
  <sheetViews>
    <sheetView workbookViewId="0" topLeftCell="A16">
      <selection activeCell="C145" sqref="C145"/>
    </sheetView>
  </sheetViews>
  <sheetFormatPr defaultColWidth="9.140625" defaultRowHeight="12.75"/>
  <cols>
    <col min="1" max="1" width="57.140625" style="324" customWidth="1"/>
    <col min="2" max="2" width="15.00390625" style="325" customWidth="1"/>
    <col min="3" max="3" width="14.7109375" style="326" customWidth="1"/>
    <col min="4" max="4" width="13.8515625" style="326" customWidth="1"/>
    <col min="5" max="5" width="14.28125" style="326" customWidth="1"/>
    <col min="6" max="6" width="16.140625" style="326" customWidth="1"/>
    <col min="7" max="7" width="14.140625" style="326" customWidth="1"/>
    <col min="8" max="16384" width="9.28125" style="327" customWidth="1"/>
  </cols>
  <sheetData>
    <row r="1" spans="1:7" ht="18">
      <c r="A1" s="606" t="s">
        <v>171</v>
      </c>
      <c r="B1" s="606"/>
      <c r="C1" s="328"/>
      <c r="D1" s="328"/>
      <c r="E1" s="328"/>
      <c r="F1" s="328"/>
      <c r="G1" s="328"/>
    </row>
    <row r="2" spans="1:7" ht="18">
      <c r="A2" s="329" t="s">
        <v>71</v>
      </c>
      <c r="B2" s="330"/>
      <c r="C2" s="328"/>
      <c r="D2" s="328"/>
      <c r="E2" s="328"/>
      <c r="F2" s="328"/>
      <c r="G2" s="328"/>
    </row>
    <row r="3" spans="1:7" ht="18">
      <c r="A3" s="329"/>
      <c r="B3" s="330"/>
      <c r="C3" s="328"/>
      <c r="D3" s="328"/>
      <c r="E3" s="328"/>
      <c r="F3" s="328"/>
      <c r="G3" s="328"/>
    </row>
    <row r="4" spans="1:7" ht="18">
      <c r="A4" s="331"/>
      <c r="B4" s="330"/>
      <c r="C4" s="328"/>
      <c r="D4" s="328"/>
      <c r="E4" s="328"/>
      <c r="F4" s="328"/>
      <c r="G4" s="328"/>
    </row>
    <row r="5" spans="1:7" ht="32.25" customHeight="1">
      <c r="A5" s="610" t="s">
        <v>532</v>
      </c>
      <c r="B5" s="610"/>
      <c r="C5" s="610"/>
      <c r="D5" s="610"/>
      <c r="E5" s="610"/>
      <c r="F5" s="610"/>
      <c r="G5" s="328"/>
    </row>
    <row r="6" spans="1:7" ht="18">
      <c r="A6" s="331"/>
      <c r="B6" s="330"/>
      <c r="C6" s="328"/>
      <c r="D6" s="328"/>
      <c r="E6" s="328"/>
      <c r="F6" s="328"/>
      <c r="G6" s="322" t="s">
        <v>174</v>
      </c>
    </row>
    <row r="7" spans="1:8" ht="128.25" customHeight="1">
      <c r="A7" s="332" t="s">
        <v>175</v>
      </c>
      <c r="B7" s="333" t="s">
        <v>176</v>
      </c>
      <c r="C7" s="334" t="s">
        <v>293</v>
      </c>
      <c r="D7" s="334" t="s">
        <v>294</v>
      </c>
      <c r="E7" s="334" t="s">
        <v>504</v>
      </c>
      <c r="F7" s="334" t="s">
        <v>178</v>
      </c>
      <c r="G7" s="335" t="s">
        <v>295</v>
      </c>
      <c r="H7" s="336"/>
    </row>
    <row r="8" spans="1:8" ht="18">
      <c r="A8" s="337" t="s">
        <v>180</v>
      </c>
      <c r="B8" s="338" t="s">
        <v>176</v>
      </c>
      <c r="C8" s="334">
        <v>1</v>
      </c>
      <c r="D8" s="334">
        <f>C8+1</f>
        <v>2</v>
      </c>
      <c r="E8" s="334">
        <v>2</v>
      </c>
      <c r="F8" s="334">
        <f>E8+1</f>
        <v>3</v>
      </c>
      <c r="G8" s="335">
        <v>5</v>
      </c>
      <c r="H8" s="336"/>
    </row>
    <row r="9" spans="1:8" ht="22.5" customHeight="1">
      <c r="A9" s="339" t="s">
        <v>296</v>
      </c>
      <c r="B9" s="340"/>
      <c r="C9" s="341">
        <f>C10+C18+C20</f>
        <v>4239766</v>
      </c>
      <c r="D9" s="341">
        <f>D10+D18+D20</f>
        <v>1250237</v>
      </c>
      <c r="E9" s="341">
        <f>E10+E18+E20</f>
        <v>4239766</v>
      </c>
      <c r="F9" s="341">
        <f>F10+F18+F20</f>
        <v>2376850</v>
      </c>
      <c r="G9" s="342">
        <f>G10+G18+G20</f>
        <v>1244913</v>
      </c>
      <c r="H9" s="336"/>
    </row>
    <row r="10" spans="1:8" s="348" customFormat="1" ht="22.5" customHeight="1">
      <c r="A10" s="343" t="s">
        <v>298</v>
      </c>
      <c r="B10" s="344" t="s">
        <v>299</v>
      </c>
      <c r="C10" s="345">
        <f>C11+C12+C13+C14+C16+C17</f>
        <v>4239766</v>
      </c>
      <c r="D10" s="345">
        <f>D11+D12+D13+D14+D16+D17</f>
        <v>1250237</v>
      </c>
      <c r="E10" s="345">
        <f>E11+E12+E13+E14+E16+E17</f>
        <v>4239766</v>
      </c>
      <c r="F10" s="345">
        <f>F11+F12+F13+F14+F16+F17</f>
        <v>2376850</v>
      </c>
      <c r="G10" s="346">
        <f>G11+G12+G13+G14+G16+G17</f>
        <v>1244913</v>
      </c>
      <c r="H10" s="347"/>
    </row>
    <row r="11" spans="1:8" s="348" customFormat="1" ht="22.5" customHeight="1">
      <c r="A11" s="343" t="s">
        <v>300</v>
      </c>
      <c r="B11" s="349" t="s">
        <v>301</v>
      </c>
      <c r="C11" s="345">
        <f>C23</f>
        <v>163888</v>
      </c>
      <c r="D11" s="345">
        <f>D23</f>
        <v>59821</v>
      </c>
      <c r="E11" s="345">
        <f>E23</f>
        <v>163888</v>
      </c>
      <c r="F11" s="345">
        <f>F23</f>
        <v>86332</v>
      </c>
      <c r="G11" s="346">
        <f>G23</f>
        <v>59395</v>
      </c>
      <c r="H11" s="347"/>
    </row>
    <row r="12" spans="1:8" s="348" customFormat="1" ht="22.5" customHeight="1">
      <c r="A12" s="343" t="s">
        <v>302</v>
      </c>
      <c r="B12" s="349" t="s">
        <v>303</v>
      </c>
      <c r="C12" s="345">
        <f>C44</f>
        <v>32634</v>
      </c>
      <c r="D12" s="345">
        <f>D44</f>
        <v>11565</v>
      </c>
      <c r="E12" s="345">
        <f>E44</f>
        <v>32634</v>
      </c>
      <c r="F12" s="345">
        <f>F44</f>
        <v>16646</v>
      </c>
      <c r="G12" s="346">
        <f>G44</f>
        <v>11262</v>
      </c>
      <c r="H12" s="347"/>
    </row>
    <row r="13" spans="1:8" s="348" customFormat="1" ht="22.5" customHeight="1">
      <c r="A13" s="343" t="s">
        <v>304</v>
      </c>
      <c r="B13" s="349" t="s">
        <v>305</v>
      </c>
      <c r="C13" s="345">
        <f>C75</f>
        <v>0</v>
      </c>
      <c r="D13" s="345">
        <f>D75</f>
        <v>0</v>
      </c>
      <c r="E13" s="345">
        <f>E75</f>
        <v>0</v>
      </c>
      <c r="F13" s="345">
        <f>F75</f>
        <v>0</v>
      </c>
      <c r="G13" s="346">
        <f>G75</f>
        <v>0</v>
      </c>
      <c r="H13" s="347"/>
    </row>
    <row r="14" spans="1:8" s="348" customFormat="1" ht="45.75" customHeight="1">
      <c r="A14" s="350" t="s">
        <v>533</v>
      </c>
      <c r="B14" s="349" t="s">
        <v>534</v>
      </c>
      <c r="C14" s="345">
        <f>C15</f>
        <v>0</v>
      </c>
      <c r="D14" s="345">
        <f>D15</f>
        <v>0</v>
      </c>
      <c r="E14" s="345">
        <f>E15</f>
        <v>0</v>
      </c>
      <c r="F14" s="345">
        <f>F15</f>
        <v>0</v>
      </c>
      <c r="G14" s="346">
        <f>G15</f>
        <v>0</v>
      </c>
      <c r="H14" s="347"/>
    </row>
    <row r="15" spans="1:8" s="348" customFormat="1" ht="22.5" customHeight="1">
      <c r="A15" s="350" t="s">
        <v>535</v>
      </c>
      <c r="B15" s="351" t="s">
        <v>536</v>
      </c>
      <c r="C15" s="345">
        <f>C79</f>
        <v>0</v>
      </c>
      <c r="D15" s="345">
        <f>D79</f>
        <v>0</v>
      </c>
      <c r="E15" s="345">
        <f>E79</f>
        <v>0</v>
      </c>
      <c r="F15" s="345">
        <f>F79</f>
        <v>0</v>
      </c>
      <c r="G15" s="346">
        <f>G79</f>
        <v>0</v>
      </c>
      <c r="H15" s="347"/>
    </row>
    <row r="16" spans="1:8" s="348" customFormat="1" ht="22.5" customHeight="1">
      <c r="A16" s="352" t="s">
        <v>308</v>
      </c>
      <c r="B16" s="349" t="s">
        <v>309</v>
      </c>
      <c r="C16" s="345">
        <f>C86</f>
        <v>4042500</v>
      </c>
      <c r="D16" s="345">
        <f>D86</f>
        <v>1178600</v>
      </c>
      <c r="E16" s="345">
        <f>E86</f>
        <v>4042500</v>
      </c>
      <c r="F16" s="345">
        <f>F86</f>
        <v>2273500</v>
      </c>
      <c r="G16" s="346">
        <f>G86</f>
        <v>1174005</v>
      </c>
      <c r="H16" s="347"/>
    </row>
    <row r="17" spans="1:8" s="348" customFormat="1" ht="22.5" customHeight="1">
      <c r="A17" s="343" t="s">
        <v>310</v>
      </c>
      <c r="B17" s="349" t="s">
        <v>311</v>
      </c>
      <c r="C17" s="345">
        <f>C91</f>
        <v>744</v>
      </c>
      <c r="D17" s="345">
        <f>D91</f>
        <v>251</v>
      </c>
      <c r="E17" s="345">
        <f>E91</f>
        <v>744</v>
      </c>
      <c r="F17" s="345">
        <f>F91</f>
        <v>372</v>
      </c>
      <c r="G17" s="346">
        <f>G91</f>
        <v>251</v>
      </c>
      <c r="H17" s="347"/>
    </row>
    <row r="18" spans="1:8" s="348" customFormat="1" ht="22.5" customHeight="1">
      <c r="A18" s="343" t="s">
        <v>312</v>
      </c>
      <c r="B18" s="344" t="s">
        <v>313</v>
      </c>
      <c r="C18" s="345">
        <f>C19</f>
        <v>0</v>
      </c>
      <c r="D18" s="345">
        <f>D19</f>
        <v>0</v>
      </c>
      <c r="E18" s="345">
        <f>E19</f>
        <v>0</v>
      </c>
      <c r="F18" s="345">
        <f>F19</f>
        <v>0</v>
      </c>
      <c r="G18" s="346">
        <f>G19</f>
        <v>0</v>
      </c>
      <c r="H18" s="347"/>
    </row>
    <row r="19" spans="1:8" s="348" customFormat="1" ht="22.5" customHeight="1">
      <c r="A19" s="352" t="s">
        <v>315</v>
      </c>
      <c r="B19" s="349" t="s">
        <v>316</v>
      </c>
      <c r="C19" s="345">
        <f>C95</f>
        <v>0</v>
      </c>
      <c r="D19" s="345">
        <f>D95</f>
        <v>0</v>
      </c>
      <c r="E19" s="345">
        <f>E95</f>
        <v>0</v>
      </c>
      <c r="F19" s="345">
        <f>F95</f>
        <v>0</v>
      </c>
      <c r="G19" s="346">
        <f>G95</f>
        <v>0</v>
      </c>
      <c r="H19" s="347"/>
    </row>
    <row r="20" spans="1:8" s="348" customFormat="1" ht="45.75" customHeight="1">
      <c r="A20" s="353" t="s">
        <v>317</v>
      </c>
      <c r="B20" s="349" t="s">
        <v>318</v>
      </c>
      <c r="C20" s="345">
        <f>C102</f>
        <v>0</v>
      </c>
      <c r="D20" s="345">
        <f>D102</f>
        <v>0</v>
      </c>
      <c r="E20" s="345">
        <f>E102</f>
        <v>0</v>
      </c>
      <c r="F20" s="345">
        <f>F102</f>
        <v>0</v>
      </c>
      <c r="G20" s="346">
        <f>G102</f>
        <v>0</v>
      </c>
      <c r="H20" s="347"/>
    </row>
    <row r="21" spans="1:8" s="348" customFormat="1" ht="30" customHeight="1">
      <c r="A21" s="354" t="s">
        <v>319</v>
      </c>
      <c r="B21" s="355" t="s">
        <v>537</v>
      </c>
      <c r="C21" s="356">
        <f>C22+C94</f>
        <v>4239022</v>
      </c>
      <c r="D21" s="356">
        <f>D22+D94</f>
        <v>1249986</v>
      </c>
      <c r="E21" s="356">
        <f>E22+E94</f>
        <v>4239022</v>
      </c>
      <c r="F21" s="356">
        <f>F22+F94</f>
        <v>2376478</v>
      </c>
      <c r="G21" s="357">
        <f>G22+G94</f>
        <v>1244662</v>
      </c>
      <c r="H21" s="347"/>
    </row>
    <row r="22" spans="1:8" s="348" customFormat="1" ht="22.5" customHeight="1">
      <c r="A22" s="358" t="s">
        <v>298</v>
      </c>
      <c r="B22" s="359" t="s">
        <v>299</v>
      </c>
      <c r="C22" s="360">
        <f>C23+C44+C78+C86</f>
        <v>4239022</v>
      </c>
      <c r="D22" s="360">
        <f>D23+D44+D78+D86</f>
        <v>1249986</v>
      </c>
      <c r="E22" s="360">
        <f>E23+E44+E78+E86</f>
        <v>4239022</v>
      </c>
      <c r="F22" s="360">
        <f>F23+F44+F78+F86</f>
        <v>2376478</v>
      </c>
      <c r="G22" s="361">
        <f>G23+G44+G78+G86</f>
        <v>1244662</v>
      </c>
      <c r="H22" s="347"/>
    </row>
    <row r="23" spans="1:8" s="348" customFormat="1" ht="22.5" customHeight="1">
      <c r="A23" s="362" t="s">
        <v>300</v>
      </c>
      <c r="B23" s="338" t="s">
        <v>301</v>
      </c>
      <c r="C23" s="363">
        <f>C24+C34+C36</f>
        <v>163888</v>
      </c>
      <c r="D23" s="363">
        <f>D24+D34+D36</f>
        <v>59821</v>
      </c>
      <c r="E23" s="363">
        <f>E24+E34+E36</f>
        <v>163888</v>
      </c>
      <c r="F23" s="363">
        <f>F24+F34+F36</f>
        <v>86332</v>
      </c>
      <c r="G23" s="364">
        <f>G24+G34+G36</f>
        <v>59395</v>
      </c>
      <c r="H23" s="347"/>
    </row>
    <row r="24" spans="1:8" s="348" customFormat="1" ht="22.5" customHeight="1">
      <c r="A24" s="362" t="s">
        <v>321</v>
      </c>
      <c r="B24" s="338" t="s">
        <v>322</v>
      </c>
      <c r="C24" s="363">
        <f>C25+C26+C27+C28+C29+C32+C33</f>
        <v>158232</v>
      </c>
      <c r="D24" s="363">
        <f>D25+D26+D27+D28+D29+D32+D33</f>
        <v>58514</v>
      </c>
      <c r="E24" s="363">
        <f>E25+E26+E27+E28+E29+E32+E33</f>
        <v>158232</v>
      </c>
      <c r="F24" s="363">
        <f>F25+F26+F27+F28+F29+F32+F33</f>
        <v>81476</v>
      </c>
      <c r="G24" s="364">
        <f>G25+G26+G27+G28+G29+G32+G33</f>
        <v>58088</v>
      </c>
      <c r="H24" s="347"/>
    </row>
    <row r="25" spans="1:8" s="348" customFormat="1" ht="22.5" customHeight="1">
      <c r="A25" s="365" t="s">
        <v>323</v>
      </c>
      <c r="B25" s="340" t="s">
        <v>324</v>
      </c>
      <c r="C25" s="366">
        <v>142776</v>
      </c>
      <c r="D25" s="366">
        <v>50054</v>
      </c>
      <c r="E25" s="366">
        <v>142776</v>
      </c>
      <c r="F25" s="366">
        <v>68588</v>
      </c>
      <c r="G25" s="367">
        <v>49628</v>
      </c>
      <c r="H25" s="347"/>
    </row>
    <row r="26" spans="1:8" s="348" customFormat="1" ht="22.5" customHeight="1">
      <c r="A26" s="368" t="s">
        <v>325</v>
      </c>
      <c r="B26" s="325" t="s">
        <v>326</v>
      </c>
      <c r="C26" s="369">
        <v>10320</v>
      </c>
      <c r="D26" s="369">
        <v>6598</v>
      </c>
      <c r="E26" s="369">
        <v>10320</v>
      </c>
      <c r="F26" s="369">
        <v>10320</v>
      </c>
      <c r="G26" s="370">
        <v>6598</v>
      </c>
      <c r="H26" s="347"/>
    </row>
    <row r="27" spans="1:8" s="348" customFormat="1" ht="22.5" customHeight="1">
      <c r="A27" s="368" t="s">
        <v>327</v>
      </c>
      <c r="B27" s="325" t="s">
        <v>328</v>
      </c>
      <c r="C27" s="369"/>
      <c r="D27" s="369"/>
      <c r="E27" s="369"/>
      <c r="F27" s="369"/>
      <c r="G27" s="370"/>
      <c r="H27" s="347"/>
    </row>
    <row r="28" spans="1:8" s="348" customFormat="1" ht="22.5" customHeight="1">
      <c r="A28" s="371" t="s">
        <v>329</v>
      </c>
      <c r="B28" s="325" t="s">
        <v>330</v>
      </c>
      <c r="C28" s="369"/>
      <c r="D28" s="369"/>
      <c r="E28" s="369"/>
      <c r="F28" s="369"/>
      <c r="G28" s="370"/>
      <c r="H28" s="347"/>
    </row>
    <row r="29" spans="1:8" s="348" customFormat="1" ht="22.5" customHeight="1">
      <c r="A29" s="368" t="s">
        <v>538</v>
      </c>
      <c r="B29" s="325" t="s">
        <v>332</v>
      </c>
      <c r="C29" s="369">
        <f>C30+C31</f>
        <v>0</v>
      </c>
      <c r="D29" s="369">
        <f>D30+D31</f>
        <v>0</v>
      </c>
      <c r="E29" s="369">
        <f>E30+E31</f>
        <v>0</v>
      </c>
      <c r="F29" s="369">
        <f>F30+F31</f>
        <v>0</v>
      </c>
      <c r="G29" s="370">
        <f>G30+G31</f>
        <v>0</v>
      </c>
      <c r="H29" s="347"/>
    </row>
    <row r="30" spans="1:8" s="348" customFormat="1" ht="22.5" customHeight="1">
      <c r="A30" s="368" t="s">
        <v>539</v>
      </c>
      <c r="B30" s="325" t="s">
        <v>334</v>
      </c>
      <c r="C30" s="369"/>
      <c r="D30" s="369"/>
      <c r="E30" s="369"/>
      <c r="F30" s="369"/>
      <c r="G30" s="370"/>
      <c r="H30" s="347"/>
    </row>
    <row r="31" spans="1:8" s="348" customFormat="1" ht="22.5" customHeight="1">
      <c r="A31" s="368" t="s">
        <v>335</v>
      </c>
      <c r="B31" s="325" t="s">
        <v>336</v>
      </c>
      <c r="C31" s="369"/>
      <c r="D31" s="369"/>
      <c r="E31" s="369"/>
      <c r="F31" s="369"/>
      <c r="G31" s="370"/>
      <c r="H31" s="347"/>
    </row>
    <row r="32" spans="1:8" s="348" customFormat="1" ht="22.5" customHeight="1">
      <c r="A32" s="372" t="s">
        <v>337</v>
      </c>
      <c r="B32" s="373" t="s">
        <v>338</v>
      </c>
      <c r="C32" s="369">
        <v>5136</v>
      </c>
      <c r="D32" s="374">
        <v>1862</v>
      </c>
      <c r="E32" s="374">
        <v>5136</v>
      </c>
      <c r="F32" s="374">
        <v>2568</v>
      </c>
      <c r="G32" s="375">
        <v>1862</v>
      </c>
      <c r="H32" s="347"/>
    </row>
    <row r="33" spans="1:8" s="348" customFormat="1" ht="22.5" customHeight="1">
      <c r="A33" s="372" t="s">
        <v>339</v>
      </c>
      <c r="B33" s="373" t="s">
        <v>340</v>
      </c>
      <c r="C33" s="369"/>
      <c r="D33" s="374"/>
      <c r="E33" s="374"/>
      <c r="F33" s="374"/>
      <c r="G33" s="375"/>
      <c r="H33" s="347"/>
    </row>
    <row r="34" spans="1:8" s="348" customFormat="1" ht="22.5" customHeight="1">
      <c r="A34" s="376" t="s">
        <v>341</v>
      </c>
      <c r="B34" s="338" t="s">
        <v>342</v>
      </c>
      <c r="C34" s="363">
        <f>C35</f>
        <v>2900</v>
      </c>
      <c r="D34" s="363">
        <f>D35</f>
        <v>0</v>
      </c>
      <c r="E34" s="363">
        <f>E35</f>
        <v>2900</v>
      </c>
      <c r="F34" s="363">
        <f>F35</f>
        <v>2900</v>
      </c>
      <c r="G34" s="364">
        <f>G35</f>
        <v>0</v>
      </c>
      <c r="H34" s="347"/>
    </row>
    <row r="35" spans="1:8" s="348" customFormat="1" ht="22.5" customHeight="1">
      <c r="A35" s="377" t="s">
        <v>343</v>
      </c>
      <c r="B35" s="378" t="s">
        <v>344</v>
      </c>
      <c r="C35" s="379">
        <v>2900</v>
      </c>
      <c r="D35" s="379"/>
      <c r="E35" s="379">
        <v>2900</v>
      </c>
      <c r="F35" s="379">
        <v>2900</v>
      </c>
      <c r="G35" s="380"/>
      <c r="H35" s="347"/>
    </row>
    <row r="36" spans="1:8" s="348" customFormat="1" ht="22.5" customHeight="1">
      <c r="A36" s="362" t="s">
        <v>345</v>
      </c>
      <c r="B36" s="338" t="s">
        <v>346</v>
      </c>
      <c r="C36" s="363">
        <f>SUM(C37:C43)</f>
        <v>2756</v>
      </c>
      <c r="D36" s="363">
        <f>SUM(D37:D43)</f>
        <v>1307</v>
      </c>
      <c r="E36" s="363">
        <f>SUM(E37:E43)</f>
        <v>2756</v>
      </c>
      <c r="F36" s="363">
        <f>SUM(F37:F43)</f>
        <v>1956</v>
      </c>
      <c r="G36" s="364">
        <f>SUM(G37:G43)</f>
        <v>1307</v>
      </c>
      <c r="H36" s="347"/>
    </row>
    <row r="37" spans="1:8" ht="22.5" customHeight="1">
      <c r="A37" s="381" t="s">
        <v>347</v>
      </c>
      <c r="B37" s="340" t="s">
        <v>348</v>
      </c>
      <c r="C37" s="366"/>
      <c r="D37" s="366"/>
      <c r="E37" s="366"/>
      <c r="F37" s="366"/>
      <c r="G37" s="367"/>
      <c r="H37" s="336"/>
    </row>
    <row r="38" spans="1:8" ht="22.5" customHeight="1">
      <c r="A38" s="368" t="s">
        <v>349</v>
      </c>
      <c r="B38" s="325" t="s">
        <v>350</v>
      </c>
      <c r="C38" s="369"/>
      <c r="D38" s="369"/>
      <c r="E38" s="369"/>
      <c r="F38" s="369"/>
      <c r="G38" s="370"/>
      <c r="H38" s="336"/>
    </row>
    <row r="39" spans="1:8" ht="22.5" customHeight="1">
      <c r="A39" s="382" t="s">
        <v>351</v>
      </c>
      <c r="B39" s="325" t="s">
        <v>352</v>
      </c>
      <c r="C39" s="369"/>
      <c r="D39" s="369"/>
      <c r="E39" s="369"/>
      <c r="F39" s="369"/>
      <c r="G39" s="370"/>
      <c r="H39" s="336"/>
    </row>
    <row r="40" spans="1:8" ht="45.75" customHeight="1">
      <c r="A40" s="383" t="s">
        <v>353</v>
      </c>
      <c r="B40" s="325" t="s">
        <v>354</v>
      </c>
      <c r="C40" s="369"/>
      <c r="D40" s="369"/>
      <c r="E40" s="369"/>
      <c r="F40" s="369"/>
      <c r="G40" s="370"/>
      <c r="H40" s="336"/>
    </row>
    <row r="41" spans="1:8" ht="22.5" customHeight="1">
      <c r="A41" s="383" t="s">
        <v>355</v>
      </c>
      <c r="B41" s="325" t="s">
        <v>356</v>
      </c>
      <c r="C41" s="369"/>
      <c r="D41" s="369"/>
      <c r="E41" s="369"/>
      <c r="F41" s="369"/>
      <c r="G41" s="370"/>
      <c r="H41" s="336"/>
    </row>
    <row r="42" spans="1:8" ht="22.5" customHeight="1">
      <c r="A42" s="384" t="s">
        <v>357</v>
      </c>
      <c r="B42" s="325" t="s">
        <v>358</v>
      </c>
      <c r="C42" s="369">
        <v>2756</v>
      </c>
      <c r="D42" s="369">
        <v>1307</v>
      </c>
      <c r="E42" s="369">
        <v>2756</v>
      </c>
      <c r="F42" s="369">
        <v>1956</v>
      </c>
      <c r="G42" s="370">
        <v>1307</v>
      </c>
      <c r="H42" s="336"/>
    </row>
    <row r="43" spans="1:8" ht="22.5" customHeight="1">
      <c r="A43" s="385" t="s">
        <v>359</v>
      </c>
      <c r="B43" s="325" t="s">
        <v>360</v>
      </c>
      <c r="C43" s="369"/>
      <c r="D43" s="369"/>
      <c r="E43" s="369"/>
      <c r="F43" s="369"/>
      <c r="G43" s="370"/>
      <c r="H43" s="336"/>
    </row>
    <row r="44" spans="1:8" s="348" customFormat="1" ht="22.5" customHeight="1">
      <c r="A44" s="343" t="s">
        <v>302</v>
      </c>
      <c r="B44" s="349" t="s">
        <v>303</v>
      </c>
      <c r="C44" s="345">
        <f>C45+C55+C56+C58+C61+C62+C63+C64+C65</f>
        <v>32634</v>
      </c>
      <c r="D44" s="345">
        <f>D45+D55+D56+D58+D61+D62+D63+D64+D65</f>
        <v>11565</v>
      </c>
      <c r="E44" s="345">
        <f>E45+E55+E56+E58+E61+E62+E63+E64+E65</f>
        <v>32634</v>
      </c>
      <c r="F44" s="345">
        <f>F45+F55+F56+F58+F61+F62+F63+F64+F65</f>
        <v>16646</v>
      </c>
      <c r="G44" s="346">
        <f>G45+G55+G56+G58+G61+G62+G63+G64+G65</f>
        <v>11262</v>
      </c>
      <c r="H44" s="347"/>
    </row>
    <row r="45" spans="1:8" s="348" customFormat="1" ht="22.5" customHeight="1">
      <c r="A45" s="343" t="s">
        <v>361</v>
      </c>
      <c r="B45" s="349" t="s">
        <v>362</v>
      </c>
      <c r="C45" s="345">
        <f>SUM(C46:C54)</f>
        <v>9339</v>
      </c>
      <c r="D45" s="345">
        <f>SUM(D46:D54)</f>
        <v>3170</v>
      </c>
      <c r="E45" s="345">
        <f>SUM(E46:E54)</f>
        <v>9339</v>
      </c>
      <c r="F45" s="345">
        <f>SUM(F46:F54)</f>
        <v>4551</v>
      </c>
      <c r="G45" s="346">
        <f>SUM(G46:G54)</f>
        <v>3125</v>
      </c>
      <c r="H45" s="347"/>
    </row>
    <row r="46" spans="1:8" s="348" customFormat="1" ht="22.5" customHeight="1">
      <c r="A46" s="368" t="s">
        <v>363</v>
      </c>
      <c r="B46" s="325" t="s">
        <v>364</v>
      </c>
      <c r="C46" s="369">
        <v>347</v>
      </c>
      <c r="D46" s="369">
        <v>0</v>
      </c>
      <c r="E46" s="369">
        <v>347</v>
      </c>
      <c r="F46" s="369">
        <v>147</v>
      </c>
      <c r="G46" s="370"/>
      <c r="H46" s="347"/>
    </row>
    <row r="47" spans="1:8" s="348" customFormat="1" ht="22.5" customHeight="1">
      <c r="A47" s="368" t="s">
        <v>365</v>
      </c>
      <c r="B47" s="325" t="s">
        <v>366</v>
      </c>
      <c r="C47" s="369"/>
      <c r="D47" s="369"/>
      <c r="E47" s="369"/>
      <c r="F47" s="369"/>
      <c r="G47" s="370"/>
      <c r="H47" s="347"/>
    </row>
    <row r="48" spans="1:8" s="348" customFormat="1" ht="22.5" customHeight="1">
      <c r="A48" s="368" t="s">
        <v>367</v>
      </c>
      <c r="B48" s="325" t="s">
        <v>368</v>
      </c>
      <c r="C48" s="369">
        <v>3218</v>
      </c>
      <c r="D48" s="369">
        <v>996</v>
      </c>
      <c r="E48" s="369">
        <v>3218</v>
      </c>
      <c r="F48" s="369">
        <v>1618</v>
      </c>
      <c r="G48" s="370">
        <v>996</v>
      </c>
      <c r="H48" s="347"/>
    </row>
    <row r="49" spans="1:8" s="348" customFormat="1" ht="22.5" customHeight="1">
      <c r="A49" s="368" t="s">
        <v>369</v>
      </c>
      <c r="B49" s="325" t="s">
        <v>370</v>
      </c>
      <c r="C49" s="369">
        <v>338</v>
      </c>
      <c r="D49" s="369">
        <v>72</v>
      </c>
      <c r="E49" s="369">
        <v>338</v>
      </c>
      <c r="F49" s="369">
        <v>150</v>
      </c>
      <c r="G49" s="370">
        <v>72</v>
      </c>
      <c r="H49" s="347"/>
    </row>
    <row r="50" spans="1:8" s="348" customFormat="1" ht="22.5" customHeight="1">
      <c r="A50" s="368" t="s">
        <v>371</v>
      </c>
      <c r="B50" s="325" t="s">
        <v>372</v>
      </c>
      <c r="C50" s="369"/>
      <c r="D50" s="369"/>
      <c r="E50" s="369"/>
      <c r="F50" s="369"/>
      <c r="G50" s="370"/>
      <c r="H50" s="347"/>
    </row>
    <row r="51" spans="1:8" s="348" customFormat="1" ht="22.5" customHeight="1">
      <c r="A51" s="368" t="s">
        <v>373</v>
      </c>
      <c r="B51" s="325" t="s">
        <v>374</v>
      </c>
      <c r="C51" s="369"/>
      <c r="D51" s="369"/>
      <c r="E51" s="369"/>
      <c r="F51" s="369"/>
      <c r="G51" s="370"/>
      <c r="H51" s="347"/>
    </row>
    <row r="52" spans="1:8" s="348" customFormat="1" ht="22.5" customHeight="1">
      <c r="A52" s="368" t="s">
        <v>375</v>
      </c>
      <c r="B52" s="325" t="s">
        <v>376</v>
      </c>
      <c r="C52" s="369"/>
      <c r="D52" s="369"/>
      <c r="E52" s="369"/>
      <c r="F52" s="369"/>
      <c r="G52" s="370"/>
      <c r="H52" s="347"/>
    </row>
    <row r="53" spans="1:8" s="348" customFormat="1" ht="22.5" customHeight="1">
      <c r="A53" s="382" t="s">
        <v>377</v>
      </c>
      <c r="B53" s="325" t="s">
        <v>378</v>
      </c>
      <c r="C53" s="369"/>
      <c r="D53" s="369"/>
      <c r="E53" s="369"/>
      <c r="F53" s="369"/>
      <c r="G53" s="370"/>
      <c r="H53" s="347"/>
    </row>
    <row r="54" spans="1:8" s="348" customFormat="1" ht="22.5" customHeight="1">
      <c r="A54" s="382" t="s">
        <v>381</v>
      </c>
      <c r="B54" s="325" t="s">
        <v>382</v>
      </c>
      <c r="C54" s="369">
        <v>5436</v>
      </c>
      <c r="D54" s="369">
        <v>2102</v>
      </c>
      <c r="E54" s="369">
        <v>5436</v>
      </c>
      <c r="F54" s="369">
        <v>2636</v>
      </c>
      <c r="G54" s="370">
        <v>2057</v>
      </c>
      <c r="H54" s="347"/>
    </row>
    <row r="55" spans="1:8" s="348" customFormat="1" ht="22.5" customHeight="1">
      <c r="A55" s="343" t="s">
        <v>383</v>
      </c>
      <c r="B55" s="349" t="s">
        <v>384</v>
      </c>
      <c r="C55" s="345"/>
      <c r="D55" s="345"/>
      <c r="E55" s="345"/>
      <c r="F55" s="345"/>
      <c r="G55" s="346"/>
      <c r="H55" s="347"/>
    </row>
    <row r="56" spans="1:8" s="348" customFormat="1" ht="22.5" customHeight="1">
      <c r="A56" s="350" t="s">
        <v>399</v>
      </c>
      <c r="B56" s="349" t="s">
        <v>400</v>
      </c>
      <c r="C56" s="345">
        <f>C57</f>
        <v>0</v>
      </c>
      <c r="D56" s="345">
        <f>D57</f>
        <v>0</v>
      </c>
      <c r="E56" s="345">
        <f>E57</f>
        <v>0</v>
      </c>
      <c r="F56" s="345">
        <f>F57</f>
        <v>0</v>
      </c>
      <c r="G56" s="346">
        <f>G57</f>
        <v>0</v>
      </c>
      <c r="H56" s="347"/>
    </row>
    <row r="57" spans="1:8" s="348" customFormat="1" ht="22.5" customHeight="1">
      <c r="A57" s="368" t="s">
        <v>405</v>
      </c>
      <c r="B57" s="325" t="s">
        <v>406</v>
      </c>
      <c r="C57" s="369"/>
      <c r="D57" s="369"/>
      <c r="E57" s="369"/>
      <c r="F57" s="369"/>
      <c r="G57" s="370"/>
      <c r="H57" s="347"/>
    </row>
    <row r="58" spans="1:8" s="348" customFormat="1" ht="22.5" customHeight="1">
      <c r="A58" s="343" t="s">
        <v>407</v>
      </c>
      <c r="B58" s="349" t="s">
        <v>408</v>
      </c>
      <c r="C58" s="345">
        <f>C59+C60</f>
        <v>0</v>
      </c>
      <c r="D58" s="345">
        <f>D59+D60</f>
        <v>0</v>
      </c>
      <c r="E58" s="345">
        <f>E59+E60</f>
        <v>0</v>
      </c>
      <c r="F58" s="345">
        <f>F59+F60</f>
        <v>0</v>
      </c>
      <c r="G58" s="346">
        <f>G59+G60</f>
        <v>0</v>
      </c>
      <c r="H58" s="347"/>
    </row>
    <row r="59" spans="1:8" s="348" customFormat="1" ht="22.5" customHeight="1">
      <c r="A59" s="382" t="s">
        <v>409</v>
      </c>
      <c r="B59" s="325" t="s">
        <v>410</v>
      </c>
      <c r="C59" s="369"/>
      <c r="D59" s="369"/>
      <c r="E59" s="369"/>
      <c r="F59" s="369"/>
      <c r="G59" s="370"/>
      <c r="H59" s="347"/>
    </row>
    <row r="60" spans="1:8" s="348" customFormat="1" ht="22.5" customHeight="1">
      <c r="A60" s="368" t="s">
        <v>411</v>
      </c>
      <c r="B60" s="325" t="s">
        <v>412</v>
      </c>
      <c r="C60" s="369"/>
      <c r="D60" s="369"/>
      <c r="E60" s="369"/>
      <c r="F60" s="369"/>
      <c r="G60" s="370"/>
      <c r="H60" s="347"/>
    </row>
    <row r="61" spans="1:8" s="348" customFormat="1" ht="22.5" customHeight="1">
      <c r="A61" s="350" t="s">
        <v>413</v>
      </c>
      <c r="B61" s="349" t="s">
        <v>414</v>
      </c>
      <c r="C61" s="369"/>
      <c r="D61" s="369"/>
      <c r="E61" s="369"/>
      <c r="F61" s="369"/>
      <c r="G61" s="370"/>
      <c r="H61" s="347"/>
    </row>
    <row r="62" spans="1:8" s="348" customFormat="1" ht="22.5" customHeight="1">
      <c r="A62" s="343" t="s">
        <v>417</v>
      </c>
      <c r="B62" s="349" t="s">
        <v>418</v>
      </c>
      <c r="C62" s="369"/>
      <c r="D62" s="369"/>
      <c r="E62" s="369"/>
      <c r="F62" s="369"/>
      <c r="G62" s="370"/>
      <c r="H62" s="347"/>
    </row>
    <row r="63" spans="1:8" s="348" customFormat="1" ht="22.5" customHeight="1">
      <c r="A63" s="343" t="s">
        <v>419</v>
      </c>
      <c r="B63" s="349" t="s">
        <v>420</v>
      </c>
      <c r="C63" s="369"/>
      <c r="D63" s="369"/>
      <c r="E63" s="369"/>
      <c r="F63" s="369"/>
      <c r="G63" s="370"/>
      <c r="H63" s="347"/>
    </row>
    <row r="64" spans="1:8" s="348" customFormat="1" ht="69" customHeight="1">
      <c r="A64" s="386" t="s">
        <v>421</v>
      </c>
      <c r="B64" s="349" t="s">
        <v>422</v>
      </c>
      <c r="C64" s="369"/>
      <c r="D64" s="369"/>
      <c r="E64" s="369"/>
      <c r="F64" s="369"/>
      <c r="G64" s="370"/>
      <c r="H64" s="347"/>
    </row>
    <row r="65" spans="1:8" s="348" customFormat="1" ht="22.5" customHeight="1">
      <c r="A65" s="343" t="s">
        <v>423</v>
      </c>
      <c r="B65" s="349" t="s">
        <v>424</v>
      </c>
      <c r="C65" s="345">
        <f>C66+C67+C68+C69+C70+C73+C74</f>
        <v>23295</v>
      </c>
      <c r="D65" s="345">
        <f>D66+D67+D68+D69+D70+D73+D74</f>
        <v>8395</v>
      </c>
      <c r="E65" s="345">
        <f>E66+E67+E68+E69+E70+E73+E74</f>
        <v>23295</v>
      </c>
      <c r="F65" s="345">
        <f>F66+F67+F68+F69+F70+F73+F74</f>
        <v>12095</v>
      </c>
      <c r="G65" s="346">
        <f>G66+G67+G68+G69+G70+G73+G74</f>
        <v>8137</v>
      </c>
      <c r="H65" s="347"/>
    </row>
    <row r="66" spans="1:8" ht="22.5" customHeight="1">
      <c r="A66" s="368" t="s">
        <v>540</v>
      </c>
      <c r="B66" s="325" t="s">
        <v>426</v>
      </c>
      <c r="C66" s="369"/>
      <c r="D66" s="369"/>
      <c r="E66" s="369"/>
      <c r="F66" s="369"/>
      <c r="G66" s="370"/>
      <c r="H66" s="336"/>
    </row>
    <row r="67" spans="1:8" ht="22.5" customHeight="1">
      <c r="A67" s="368" t="s">
        <v>427</v>
      </c>
      <c r="B67" s="325" t="s">
        <v>428</v>
      </c>
      <c r="C67" s="369"/>
      <c r="D67" s="369"/>
      <c r="E67" s="369"/>
      <c r="F67" s="369"/>
      <c r="G67" s="370"/>
      <c r="H67" s="336"/>
    </row>
    <row r="68" spans="1:8" ht="22.5" customHeight="1">
      <c r="A68" s="368" t="s">
        <v>429</v>
      </c>
      <c r="B68" s="325" t="s">
        <v>430</v>
      </c>
      <c r="C68" s="369">
        <v>345</v>
      </c>
      <c r="D68" s="369">
        <v>345</v>
      </c>
      <c r="E68" s="369">
        <v>345</v>
      </c>
      <c r="F68" s="369">
        <v>345</v>
      </c>
      <c r="G68" s="370">
        <v>345</v>
      </c>
      <c r="H68" s="336"/>
    </row>
    <row r="69" spans="1:8" ht="22.5" customHeight="1">
      <c r="A69" s="372" t="s">
        <v>431</v>
      </c>
      <c r="B69" s="373" t="s">
        <v>432</v>
      </c>
      <c r="C69" s="374"/>
      <c r="D69" s="374"/>
      <c r="E69" s="374"/>
      <c r="F69" s="374"/>
      <c r="G69" s="375"/>
      <c r="H69" s="336"/>
    </row>
    <row r="70" spans="1:8" ht="45.75" customHeight="1">
      <c r="A70" s="387" t="s">
        <v>541</v>
      </c>
      <c r="B70" s="338" t="s">
        <v>542</v>
      </c>
      <c r="C70" s="363">
        <f>C71+C72</f>
        <v>22650</v>
      </c>
      <c r="D70" s="363">
        <f>D71+D72</f>
        <v>8050</v>
      </c>
      <c r="E70" s="363">
        <f>E71+E72</f>
        <v>22650</v>
      </c>
      <c r="F70" s="363">
        <f>F71+F72</f>
        <v>11650</v>
      </c>
      <c r="G70" s="364">
        <f>G71+G72</f>
        <v>7792</v>
      </c>
      <c r="H70" s="336"/>
    </row>
    <row r="71" spans="1:8" ht="18" customHeight="1">
      <c r="A71" s="388" t="s">
        <v>435</v>
      </c>
      <c r="B71" s="389" t="s">
        <v>436</v>
      </c>
      <c r="C71" s="390">
        <v>20800</v>
      </c>
      <c r="D71" s="390">
        <v>7631</v>
      </c>
      <c r="E71" s="390">
        <v>20800</v>
      </c>
      <c r="F71" s="390">
        <f>5836+5000</f>
        <v>10836</v>
      </c>
      <c r="G71" s="391">
        <v>7373</v>
      </c>
      <c r="H71" s="336"/>
    </row>
    <row r="72" spans="1:8" ht="18" customHeight="1">
      <c r="A72" s="383" t="s">
        <v>437</v>
      </c>
      <c r="B72" s="392" t="s">
        <v>438</v>
      </c>
      <c r="C72" s="345">
        <v>1850</v>
      </c>
      <c r="D72" s="345">
        <v>419</v>
      </c>
      <c r="E72" s="345">
        <v>1850</v>
      </c>
      <c r="F72" s="345">
        <f>314+500</f>
        <v>814</v>
      </c>
      <c r="G72" s="346">
        <v>419</v>
      </c>
      <c r="H72" s="336"/>
    </row>
    <row r="73" spans="1:8" ht="18" customHeight="1">
      <c r="A73" s="393" t="s">
        <v>543</v>
      </c>
      <c r="B73" s="392" t="s">
        <v>544</v>
      </c>
      <c r="C73" s="345"/>
      <c r="D73" s="345"/>
      <c r="E73" s="345"/>
      <c r="F73" s="345"/>
      <c r="G73" s="346"/>
      <c r="H73" s="336"/>
    </row>
    <row r="74" spans="1:8" ht="18" customHeight="1">
      <c r="A74" s="368" t="s">
        <v>441</v>
      </c>
      <c r="B74" s="325" t="s">
        <v>442</v>
      </c>
      <c r="C74" s="369">
        <v>300</v>
      </c>
      <c r="D74" s="369"/>
      <c r="E74" s="369">
        <v>300</v>
      </c>
      <c r="F74" s="369">
        <v>100</v>
      </c>
      <c r="G74" s="370"/>
      <c r="H74" s="336"/>
    </row>
    <row r="75" spans="1:8" ht="22.5" customHeight="1">
      <c r="A75" s="343" t="s">
        <v>304</v>
      </c>
      <c r="B75" s="349" t="s">
        <v>305</v>
      </c>
      <c r="C75" s="394">
        <f aca="true" t="shared" si="0" ref="C75:G76">C76</f>
        <v>0</v>
      </c>
      <c r="D75" s="394">
        <f t="shared" si="0"/>
        <v>0</v>
      </c>
      <c r="E75" s="394">
        <f t="shared" si="0"/>
        <v>0</v>
      </c>
      <c r="F75" s="394">
        <f t="shared" si="0"/>
        <v>0</v>
      </c>
      <c r="G75" s="395">
        <f t="shared" si="0"/>
        <v>0</v>
      </c>
      <c r="H75" s="336"/>
    </row>
    <row r="76" spans="1:8" ht="22.5" customHeight="1">
      <c r="A76" s="343" t="s">
        <v>443</v>
      </c>
      <c r="B76" s="349" t="s">
        <v>444</v>
      </c>
      <c r="C76" s="394">
        <f t="shared" si="0"/>
        <v>0</v>
      </c>
      <c r="D76" s="394">
        <f t="shared" si="0"/>
        <v>0</v>
      </c>
      <c r="E76" s="394">
        <f t="shared" si="0"/>
        <v>0</v>
      </c>
      <c r="F76" s="394">
        <f t="shared" si="0"/>
        <v>0</v>
      </c>
      <c r="G76" s="395">
        <f t="shared" si="0"/>
        <v>0</v>
      </c>
      <c r="H76" s="336"/>
    </row>
    <row r="77" spans="1:8" ht="22.5" customHeight="1">
      <c r="A77" s="382" t="s">
        <v>445</v>
      </c>
      <c r="B77" s="325" t="s">
        <v>446</v>
      </c>
      <c r="G77" s="396"/>
      <c r="H77" s="336"/>
    </row>
    <row r="78" spans="1:8" ht="45.75" customHeight="1">
      <c r="A78" s="350" t="s">
        <v>533</v>
      </c>
      <c r="B78" s="351" t="s">
        <v>534</v>
      </c>
      <c r="C78" s="345">
        <f>C79</f>
        <v>0</v>
      </c>
      <c r="D78" s="345">
        <f>D79</f>
        <v>0</v>
      </c>
      <c r="E78" s="345">
        <f>E79</f>
        <v>0</v>
      </c>
      <c r="F78" s="345">
        <f>F79</f>
        <v>0</v>
      </c>
      <c r="G78" s="346">
        <f>G79</f>
        <v>0</v>
      </c>
      <c r="H78" s="336"/>
    </row>
    <row r="79" spans="1:8" ht="30" customHeight="1">
      <c r="A79" s="350" t="s">
        <v>535</v>
      </c>
      <c r="B79" s="351" t="s">
        <v>536</v>
      </c>
      <c r="C79" s="345">
        <f>C80+C85</f>
        <v>0</v>
      </c>
      <c r="D79" s="345">
        <f>D80+D85</f>
        <v>0</v>
      </c>
      <c r="E79" s="345">
        <f>E80+E85</f>
        <v>0</v>
      </c>
      <c r="F79" s="345">
        <f>F80+F85</f>
        <v>0</v>
      </c>
      <c r="G79" s="346">
        <f>G80+G85</f>
        <v>0</v>
      </c>
      <c r="H79" s="336"/>
    </row>
    <row r="80" spans="1:8" s="348" customFormat="1" ht="91.5" customHeight="1">
      <c r="A80" s="397" t="s">
        <v>545</v>
      </c>
      <c r="B80" s="351" t="s">
        <v>546</v>
      </c>
      <c r="C80" s="398">
        <f>SUM(C81:C84)</f>
        <v>0</v>
      </c>
      <c r="D80" s="398">
        <f>SUM(D81:D84)</f>
        <v>0</v>
      </c>
      <c r="E80" s="398">
        <f>SUM(E81:E84)</f>
        <v>0</v>
      </c>
      <c r="F80" s="398">
        <f>SUM(F81:F84)</f>
        <v>0</v>
      </c>
      <c r="G80" s="399">
        <f>SUM(G81:G84)</f>
        <v>0</v>
      </c>
      <c r="H80" s="347"/>
    </row>
    <row r="81" spans="1:8" s="348" customFormat="1" ht="73.5" customHeight="1">
      <c r="A81" s="383" t="s">
        <v>547</v>
      </c>
      <c r="B81" s="392" t="s">
        <v>548</v>
      </c>
      <c r="C81" s="398"/>
      <c r="D81" s="398"/>
      <c r="E81" s="398"/>
      <c r="F81" s="398"/>
      <c r="G81" s="399"/>
      <c r="H81" s="347"/>
    </row>
    <row r="82" spans="1:8" s="348" customFormat="1" ht="78" customHeight="1">
      <c r="A82" s="383" t="s">
        <v>549</v>
      </c>
      <c r="B82" s="392" t="s">
        <v>550</v>
      </c>
      <c r="C82" s="398"/>
      <c r="D82" s="398"/>
      <c r="E82" s="398"/>
      <c r="F82" s="398"/>
      <c r="G82" s="399"/>
      <c r="H82" s="347"/>
    </row>
    <row r="83" spans="1:8" ht="78" customHeight="1">
      <c r="A83" s="383" t="s">
        <v>551</v>
      </c>
      <c r="B83" s="392" t="s">
        <v>552</v>
      </c>
      <c r="C83" s="400"/>
      <c r="D83" s="400"/>
      <c r="E83" s="400"/>
      <c r="F83" s="400"/>
      <c r="G83" s="370"/>
      <c r="H83" s="336"/>
    </row>
    <row r="84" spans="1:8" ht="72" customHeight="1">
      <c r="A84" s="383" t="s">
        <v>553</v>
      </c>
      <c r="B84" s="392" t="s">
        <v>554</v>
      </c>
      <c r="C84" s="400"/>
      <c r="D84" s="400"/>
      <c r="E84" s="400"/>
      <c r="F84" s="400"/>
      <c r="G84" s="370"/>
      <c r="H84" s="336"/>
    </row>
    <row r="85" spans="1:8" s="348" customFormat="1" ht="120" customHeight="1">
      <c r="A85" s="397" t="s">
        <v>555</v>
      </c>
      <c r="B85" s="351" t="s">
        <v>556</v>
      </c>
      <c r="C85" s="398"/>
      <c r="D85" s="398"/>
      <c r="E85" s="398"/>
      <c r="F85" s="398"/>
      <c r="G85" s="399"/>
      <c r="H85" s="347"/>
    </row>
    <row r="86" spans="1:8" ht="22.5" customHeight="1">
      <c r="A86" s="352" t="s">
        <v>308</v>
      </c>
      <c r="B86" s="349" t="s">
        <v>309</v>
      </c>
      <c r="C86" s="345">
        <f>C87+C88</f>
        <v>4042500</v>
      </c>
      <c r="D86" s="345">
        <f>D87+D88</f>
        <v>1178600</v>
      </c>
      <c r="E86" s="345">
        <f>E87+E88</f>
        <v>4042500</v>
      </c>
      <c r="F86" s="345">
        <f>F87+F88</f>
        <v>2273500</v>
      </c>
      <c r="G86" s="346">
        <f>G87+G88</f>
        <v>1174005</v>
      </c>
      <c r="H86" s="336"/>
    </row>
    <row r="87" spans="1:8" ht="22.5" customHeight="1">
      <c r="A87" s="368" t="s">
        <v>452</v>
      </c>
      <c r="B87" s="325" t="s">
        <v>453</v>
      </c>
      <c r="C87" s="345">
        <f>C105</f>
        <v>3128000</v>
      </c>
      <c r="D87" s="345">
        <f>D105</f>
        <v>1063100</v>
      </c>
      <c r="E87" s="345">
        <f>E105</f>
        <v>3128000</v>
      </c>
      <c r="F87" s="345">
        <f>F105</f>
        <v>1592000</v>
      </c>
      <c r="G87" s="346">
        <f>G105</f>
        <v>1060935</v>
      </c>
      <c r="H87" s="336"/>
    </row>
    <row r="88" spans="1:8" ht="22.5" customHeight="1">
      <c r="A88" s="368" t="s">
        <v>454</v>
      </c>
      <c r="B88" s="325" t="s">
        <v>455</v>
      </c>
      <c r="C88" s="369">
        <f>C89+C90</f>
        <v>914500</v>
      </c>
      <c r="D88" s="369">
        <f>D89+D90</f>
        <v>115500</v>
      </c>
      <c r="E88" s="369">
        <f>E89+E90</f>
        <v>914500</v>
      </c>
      <c r="F88" s="369">
        <f>F89+F90</f>
        <v>681500</v>
      </c>
      <c r="G88" s="370">
        <f>G89+G90</f>
        <v>113070</v>
      </c>
      <c r="H88" s="336"/>
    </row>
    <row r="89" spans="1:8" ht="22.5" customHeight="1">
      <c r="A89" s="368" t="s">
        <v>456</v>
      </c>
      <c r="B89" s="325" t="s">
        <v>457</v>
      </c>
      <c r="C89" s="345">
        <f>C109+C119+C113+C123</f>
        <v>218000</v>
      </c>
      <c r="D89" s="345">
        <f>D109+D119+D113+D123</f>
        <v>69000</v>
      </c>
      <c r="E89" s="345">
        <f>E109+E119+E113+E123</f>
        <v>218000</v>
      </c>
      <c r="F89" s="345">
        <f>F109+F119+F113+F123</f>
        <v>105000</v>
      </c>
      <c r="G89" s="346">
        <f>G109+G119+G113+G123</f>
        <v>68174</v>
      </c>
      <c r="H89" s="336"/>
    </row>
    <row r="90" spans="1:8" ht="22.5" customHeight="1">
      <c r="A90" s="368" t="s">
        <v>458</v>
      </c>
      <c r="B90" s="325" t="s">
        <v>459</v>
      </c>
      <c r="C90" s="369">
        <f>C114+C115+C122</f>
        <v>696500</v>
      </c>
      <c r="D90" s="369">
        <f>D114+D115+D122</f>
        <v>46500</v>
      </c>
      <c r="E90" s="369">
        <f>E114+E115+E122</f>
        <v>696500</v>
      </c>
      <c r="F90" s="369">
        <f>F114+F115+F122</f>
        <v>576500</v>
      </c>
      <c r="G90" s="370">
        <f>G114+G115+G122</f>
        <v>44896</v>
      </c>
      <c r="H90" s="336"/>
    </row>
    <row r="91" spans="1:8" ht="22.5" customHeight="1">
      <c r="A91" s="343" t="s">
        <v>310</v>
      </c>
      <c r="B91" s="351" t="s">
        <v>311</v>
      </c>
      <c r="C91" s="400">
        <f>C92+C93</f>
        <v>744</v>
      </c>
      <c r="D91" s="400">
        <f>D92+D93</f>
        <v>251</v>
      </c>
      <c r="E91" s="400">
        <f>E92+E93</f>
        <v>744</v>
      </c>
      <c r="F91" s="400">
        <f>F92+F93</f>
        <v>372</v>
      </c>
      <c r="G91" s="401">
        <f>G92+G93</f>
        <v>251</v>
      </c>
      <c r="H91" s="336"/>
    </row>
    <row r="92" spans="1:8" ht="22.5" customHeight="1">
      <c r="A92" s="368" t="s">
        <v>460</v>
      </c>
      <c r="B92" s="351" t="s">
        <v>461</v>
      </c>
      <c r="C92" s="400"/>
      <c r="D92" s="400"/>
      <c r="E92" s="400"/>
      <c r="F92" s="400"/>
      <c r="G92" s="401"/>
      <c r="H92" s="336"/>
    </row>
    <row r="93" spans="1:8" ht="22.5" customHeight="1">
      <c r="A93" s="402" t="s">
        <v>462</v>
      </c>
      <c r="B93" s="351" t="s">
        <v>463</v>
      </c>
      <c r="C93" s="400">
        <v>744</v>
      </c>
      <c r="D93" s="400">
        <v>251</v>
      </c>
      <c r="E93" s="400">
        <v>744</v>
      </c>
      <c r="F93" s="400">
        <v>372</v>
      </c>
      <c r="G93" s="401">
        <v>251</v>
      </c>
      <c r="H93" s="336"/>
    </row>
    <row r="94" spans="1:8" ht="22.5" customHeight="1">
      <c r="A94" s="343" t="s">
        <v>312</v>
      </c>
      <c r="B94" s="344" t="s">
        <v>313</v>
      </c>
      <c r="C94" s="345">
        <f>C95</f>
        <v>0</v>
      </c>
      <c r="D94" s="345">
        <f>D95</f>
        <v>0</v>
      </c>
      <c r="E94" s="345">
        <f>E95</f>
        <v>0</v>
      </c>
      <c r="F94" s="345">
        <f>F95</f>
        <v>0</v>
      </c>
      <c r="G94" s="346">
        <f>G95</f>
        <v>0</v>
      </c>
      <c r="H94" s="336"/>
    </row>
    <row r="95" spans="1:8" ht="22.5" customHeight="1">
      <c r="A95" s="352" t="s">
        <v>315</v>
      </c>
      <c r="B95" s="349" t="s">
        <v>316</v>
      </c>
      <c r="C95" s="345">
        <f>C96+C101</f>
        <v>0</v>
      </c>
      <c r="D95" s="345">
        <f>D96+D101</f>
        <v>0</v>
      </c>
      <c r="E95" s="345">
        <f>E96+E101</f>
        <v>0</v>
      </c>
      <c r="F95" s="345">
        <f>F96+F101</f>
        <v>0</v>
      </c>
      <c r="G95" s="346">
        <f>G96+G101</f>
        <v>0</v>
      </c>
      <c r="H95" s="336"/>
    </row>
    <row r="96" spans="1:8" s="348" customFormat="1" ht="22.5" customHeight="1">
      <c r="A96" s="343" t="s">
        <v>464</v>
      </c>
      <c r="B96" s="349" t="s">
        <v>465</v>
      </c>
      <c r="C96" s="345">
        <f>C97+C98+C99+C100</f>
        <v>0</v>
      </c>
      <c r="D96" s="345">
        <f>D97+D98+D99+D100</f>
        <v>0</v>
      </c>
      <c r="E96" s="345">
        <f>E97+E98+E99+E100</f>
        <v>0</v>
      </c>
      <c r="F96" s="345">
        <f>F97+F98+F99+F100</f>
        <v>0</v>
      </c>
      <c r="G96" s="346">
        <f>G97+G98+G99+G100</f>
        <v>0</v>
      </c>
      <c r="H96" s="347"/>
    </row>
    <row r="97" spans="1:8" ht="22.5" customHeight="1">
      <c r="A97" s="368" t="s">
        <v>466</v>
      </c>
      <c r="B97" s="325" t="s">
        <v>467</v>
      </c>
      <c r="C97" s="369"/>
      <c r="D97" s="369"/>
      <c r="E97" s="369"/>
      <c r="F97" s="369"/>
      <c r="G97" s="370"/>
      <c r="H97" s="336"/>
    </row>
    <row r="98" spans="1:8" ht="22.5" customHeight="1">
      <c r="A98" s="371" t="s">
        <v>468</v>
      </c>
      <c r="B98" s="325" t="s">
        <v>469</v>
      </c>
      <c r="C98" s="369"/>
      <c r="D98" s="369"/>
      <c r="E98" s="369"/>
      <c r="F98" s="369"/>
      <c r="G98" s="370"/>
      <c r="H98" s="336"/>
    </row>
    <row r="99" spans="1:8" ht="22.5" customHeight="1">
      <c r="A99" s="371" t="s">
        <v>470</v>
      </c>
      <c r="B99" s="325" t="s">
        <v>471</v>
      </c>
      <c r="C99" s="369"/>
      <c r="D99" s="369"/>
      <c r="E99" s="369"/>
      <c r="F99" s="369"/>
      <c r="G99" s="370"/>
      <c r="H99" s="336"/>
    </row>
    <row r="100" spans="1:8" ht="22.5" customHeight="1">
      <c r="A100" s="368" t="s">
        <v>472</v>
      </c>
      <c r="B100" s="325" t="s">
        <v>473</v>
      </c>
      <c r="C100" s="369"/>
      <c r="D100" s="369"/>
      <c r="E100" s="369"/>
      <c r="F100" s="369"/>
      <c r="G100" s="370"/>
      <c r="H100" s="336"/>
    </row>
    <row r="101" spans="1:8" s="348" customFormat="1" ht="22.5" customHeight="1">
      <c r="A101" s="343" t="s">
        <v>474</v>
      </c>
      <c r="B101" s="349" t="s">
        <v>475</v>
      </c>
      <c r="C101" s="345"/>
      <c r="D101" s="345"/>
      <c r="E101" s="345"/>
      <c r="F101" s="345"/>
      <c r="G101" s="346"/>
      <c r="H101" s="347"/>
    </row>
    <row r="102" spans="1:8" s="348" customFormat="1" ht="45.75" customHeight="1">
      <c r="A102" s="353" t="s">
        <v>317</v>
      </c>
      <c r="B102" s="349" t="s">
        <v>318</v>
      </c>
      <c r="C102" s="345">
        <f aca="true" t="shared" si="1" ref="C102:G103">C103</f>
        <v>0</v>
      </c>
      <c r="D102" s="345">
        <f t="shared" si="1"/>
        <v>0</v>
      </c>
      <c r="E102" s="345">
        <f t="shared" si="1"/>
        <v>0</v>
      </c>
      <c r="F102" s="345">
        <f t="shared" si="1"/>
        <v>0</v>
      </c>
      <c r="G102" s="346">
        <f t="shared" si="1"/>
        <v>0</v>
      </c>
      <c r="H102" s="347"/>
    </row>
    <row r="103" spans="1:8" s="348" customFormat="1" ht="45.75" customHeight="1">
      <c r="A103" s="403" t="s">
        <v>476</v>
      </c>
      <c r="B103" s="349" t="s">
        <v>477</v>
      </c>
      <c r="C103" s="345">
        <f t="shared" si="1"/>
        <v>0</v>
      </c>
      <c r="D103" s="345">
        <f t="shared" si="1"/>
        <v>0</v>
      </c>
      <c r="E103" s="345">
        <f t="shared" si="1"/>
        <v>0</v>
      </c>
      <c r="F103" s="345">
        <f t="shared" si="1"/>
        <v>0</v>
      </c>
      <c r="G103" s="346">
        <f t="shared" si="1"/>
        <v>0</v>
      </c>
      <c r="H103" s="347"/>
    </row>
    <row r="104" spans="1:8" s="348" customFormat="1" ht="69" customHeight="1">
      <c r="A104" s="403" t="s">
        <v>478</v>
      </c>
      <c r="B104" s="349" t="s">
        <v>479</v>
      </c>
      <c r="C104" s="345"/>
      <c r="D104" s="345"/>
      <c r="E104" s="345"/>
      <c r="F104" s="345"/>
      <c r="G104" s="346"/>
      <c r="H104" s="347"/>
    </row>
    <row r="105" spans="1:8" ht="22.5" customHeight="1">
      <c r="A105" s="404" t="s">
        <v>557</v>
      </c>
      <c r="B105" s="405" t="s">
        <v>558</v>
      </c>
      <c r="C105" s="390">
        <f>C106+C107</f>
        <v>3128000</v>
      </c>
      <c r="D105" s="390">
        <f>D106+D107</f>
        <v>1063100</v>
      </c>
      <c r="E105" s="390">
        <f>E106+E107</f>
        <v>3128000</v>
      </c>
      <c r="F105" s="390">
        <f>F106+F107</f>
        <v>1592000</v>
      </c>
      <c r="G105" s="391">
        <f>G106+G107</f>
        <v>1060935</v>
      </c>
      <c r="H105" s="336"/>
    </row>
    <row r="106" spans="1:8" ht="25.5" customHeight="1">
      <c r="A106" s="383" t="s">
        <v>435</v>
      </c>
      <c r="B106" s="351" t="s">
        <v>559</v>
      </c>
      <c r="C106" s="345">
        <v>1928000</v>
      </c>
      <c r="D106" s="345">
        <v>667308</v>
      </c>
      <c r="E106" s="345">
        <v>1928000</v>
      </c>
      <c r="F106" s="345">
        <f>526620+468000</f>
        <v>994620</v>
      </c>
      <c r="G106" s="346">
        <v>665143</v>
      </c>
      <c r="H106" s="336"/>
    </row>
    <row r="107" spans="1:8" ht="22.5" customHeight="1">
      <c r="A107" s="383" t="s">
        <v>437</v>
      </c>
      <c r="B107" s="351" t="s">
        <v>560</v>
      </c>
      <c r="C107" s="345">
        <v>1200000</v>
      </c>
      <c r="D107" s="345">
        <v>395792</v>
      </c>
      <c r="E107" s="345">
        <v>1200000</v>
      </c>
      <c r="F107" s="345">
        <f>297380+300000</f>
        <v>597380</v>
      </c>
      <c r="G107" s="346">
        <v>395792</v>
      </c>
      <c r="H107" s="336"/>
    </row>
    <row r="108" spans="1:8" s="411" customFormat="1" ht="45.75" customHeight="1">
      <c r="A108" s="406" t="s">
        <v>561</v>
      </c>
      <c r="B108" s="407" t="s">
        <v>562</v>
      </c>
      <c r="C108" s="408">
        <f>C109+C112</f>
        <v>866500</v>
      </c>
      <c r="D108" s="408">
        <f>D109+D112</f>
        <v>97500</v>
      </c>
      <c r="E108" s="408">
        <f>E109+E112</f>
        <v>866500</v>
      </c>
      <c r="F108" s="408">
        <f>F109+F112</f>
        <v>653500</v>
      </c>
      <c r="G108" s="409">
        <f>G109+G112</f>
        <v>95274</v>
      </c>
      <c r="H108" s="410"/>
    </row>
    <row r="109" spans="1:8" s="411" customFormat="1" ht="27" customHeight="1">
      <c r="A109" s="412" t="s">
        <v>563</v>
      </c>
      <c r="B109" s="333" t="s">
        <v>564</v>
      </c>
      <c r="C109" s="413">
        <f>C110+C111</f>
        <v>146000</v>
      </c>
      <c r="D109" s="413">
        <f>D110+D111</f>
        <v>47000</v>
      </c>
      <c r="E109" s="413">
        <f>E110+E111</f>
        <v>146000</v>
      </c>
      <c r="F109" s="413">
        <f>F110+F111</f>
        <v>63000</v>
      </c>
      <c r="G109" s="414">
        <f>G110+G111</f>
        <v>46578</v>
      </c>
      <c r="H109" s="410"/>
    </row>
    <row r="110" spans="1:8" ht="26.25" customHeight="1">
      <c r="A110" s="415" t="s">
        <v>565</v>
      </c>
      <c r="B110" s="389" t="s">
        <v>566</v>
      </c>
      <c r="C110" s="366">
        <v>146000</v>
      </c>
      <c r="D110" s="366">
        <v>47000</v>
      </c>
      <c r="E110" s="366">
        <v>146000</v>
      </c>
      <c r="F110" s="366">
        <v>63000</v>
      </c>
      <c r="G110" s="367">
        <v>46578</v>
      </c>
      <c r="H110" s="336"/>
    </row>
    <row r="111" spans="1:8" ht="29.25" customHeight="1">
      <c r="A111" s="416" t="s">
        <v>567</v>
      </c>
      <c r="B111" s="417" t="s">
        <v>568</v>
      </c>
      <c r="C111" s="374"/>
      <c r="D111" s="374"/>
      <c r="E111" s="374"/>
      <c r="F111" s="374"/>
      <c r="G111" s="375"/>
      <c r="H111" s="336"/>
    </row>
    <row r="112" spans="1:8" ht="31.5" customHeight="1">
      <c r="A112" s="387" t="s">
        <v>569</v>
      </c>
      <c r="B112" s="333" t="s">
        <v>570</v>
      </c>
      <c r="C112" s="363">
        <f>C113+C114+C115</f>
        <v>720500</v>
      </c>
      <c r="D112" s="363">
        <f>D113+D114+D115</f>
        <v>50500</v>
      </c>
      <c r="E112" s="363">
        <f>E113+E114+E115</f>
        <v>720500</v>
      </c>
      <c r="F112" s="363">
        <f>F113+F114+F115</f>
        <v>590500</v>
      </c>
      <c r="G112" s="364">
        <f>G113+G114+G115</f>
        <v>48696</v>
      </c>
      <c r="H112" s="336"/>
    </row>
    <row r="113" spans="1:8" ht="22.5" customHeight="1">
      <c r="A113" s="415" t="s">
        <v>571</v>
      </c>
      <c r="B113" s="389" t="s">
        <v>572</v>
      </c>
      <c r="C113" s="366">
        <v>24000</v>
      </c>
      <c r="D113" s="366">
        <v>4000</v>
      </c>
      <c r="E113" s="366">
        <v>24000</v>
      </c>
      <c r="F113" s="366">
        <v>14000</v>
      </c>
      <c r="G113" s="367">
        <v>3800</v>
      </c>
      <c r="H113" s="336"/>
    </row>
    <row r="114" spans="1:8" ht="22.5" customHeight="1">
      <c r="A114" s="371" t="s">
        <v>573</v>
      </c>
      <c r="B114" s="392" t="s">
        <v>574</v>
      </c>
      <c r="C114" s="369"/>
      <c r="D114" s="369"/>
      <c r="E114" s="369"/>
      <c r="F114" s="369"/>
      <c r="G114" s="370"/>
      <c r="H114" s="336"/>
    </row>
    <row r="115" spans="1:8" ht="45.75" customHeight="1">
      <c r="A115" s="386" t="s">
        <v>575</v>
      </c>
      <c r="B115" s="351" t="s">
        <v>576</v>
      </c>
      <c r="C115" s="345">
        <f>C116+C117</f>
        <v>696500</v>
      </c>
      <c r="D115" s="345">
        <f>D116+D117</f>
        <v>46500</v>
      </c>
      <c r="E115" s="345">
        <f>E116+E117</f>
        <v>696500</v>
      </c>
      <c r="F115" s="345">
        <f>F116+F117</f>
        <v>576500</v>
      </c>
      <c r="G115" s="346">
        <f>G116+G117</f>
        <v>44896</v>
      </c>
      <c r="H115" s="336"/>
    </row>
    <row r="116" spans="1:8" ht="30" customHeight="1">
      <c r="A116" s="371" t="s">
        <v>577</v>
      </c>
      <c r="B116" s="392" t="s">
        <v>578</v>
      </c>
      <c r="C116" s="369">
        <v>696500</v>
      </c>
      <c r="D116" s="369">
        <v>46500</v>
      </c>
      <c r="E116" s="369">
        <v>696500</v>
      </c>
      <c r="F116" s="369">
        <v>576500</v>
      </c>
      <c r="G116" s="370">
        <v>44896</v>
      </c>
      <c r="H116" s="336"/>
    </row>
    <row r="117" spans="1:8" ht="33" customHeight="1">
      <c r="A117" s="371" t="s">
        <v>579</v>
      </c>
      <c r="B117" s="392" t="s">
        <v>580</v>
      </c>
      <c r="C117" s="369"/>
      <c r="D117" s="369"/>
      <c r="E117" s="369"/>
      <c r="F117" s="369"/>
      <c r="G117" s="370"/>
      <c r="H117" s="336"/>
    </row>
    <row r="118" spans="1:8" ht="22.5" customHeight="1">
      <c r="A118" s="386" t="s">
        <v>581</v>
      </c>
      <c r="B118" s="349" t="s">
        <v>582</v>
      </c>
      <c r="C118" s="345">
        <f>C119+C122</f>
        <v>0</v>
      </c>
      <c r="D118" s="345">
        <f>D119+D122</f>
        <v>0</v>
      </c>
      <c r="E118" s="345">
        <f>E119+E122</f>
        <v>0</v>
      </c>
      <c r="F118" s="345">
        <f>F119+F122</f>
        <v>0</v>
      </c>
      <c r="G118" s="346">
        <f>G119+G122</f>
        <v>0</v>
      </c>
      <c r="H118" s="336"/>
    </row>
    <row r="119" spans="1:8" ht="36">
      <c r="A119" s="386" t="s">
        <v>583</v>
      </c>
      <c r="B119" s="349" t="s">
        <v>584</v>
      </c>
      <c r="C119" s="345">
        <f>C120+C121</f>
        <v>0</v>
      </c>
      <c r="D119" s="345">
        <f>D120+D121</f>
        <v>0</v>
      </c>
      <c r="E119" s="345">
        <f>E120+E121</f>
        <v>0</v>
      </c>
      <c r="F119" s="345">
        <f>F120+F121</f>
        <v>0</v>
      </c>
      <c r="G119" s="346">
        <f>G120+G121</f>
        <v>0</v>
      </c>
      <c r="H119" s="336"/>
    </row>
    <row r="120" spans="1:8" ht="40.5" customHeight="1">
      <c r="A120" s="371" t="s">
        <v>585</v>
      </c>
      <c r="B120" s="418" t="s">
        <v>586</v>
      </c>
      <c r="C120" s="369"/>
      <c r="D120" s="369"/>
      <c r="E120" s="369"/>
      <c r="F120" s="369"/>
      <c r="G120" s="370"/>
      <c r="H120" s="336"/>
    </row>
    <row r="121" spans="1:8" ht="36" customHeight="1">
      <c r="A121" s="371" t="s">
        <v>587</v>
      </c>
      <c r="B121" s="418" t="s">
        <v>588</v>
      </c>
      <c r="C121" s="369"/>
      <c r="D121" s="369"/>
      <c r="E121" s="369"/>
      <c r="F121" s="369"/>
      <c r="G121" s="370"/>
      <c r="H121" s="336"/>
    </row>
    <row r="122" spans="1:8" ht="29.25" customHeight="1">
      <c r="A122" s="386" t="s">
        <v>589</v>
      </c>
      <c r="B122" s="349" t="s">
        <v>590</v>
      </c>
      <c r="C122" s="345"/>
      <c r="D122" s="345"/>
      <c r="E122" s="345"/>
      <c r="F122" s="345"/>
      <c r="G122" s="346"/>
      <c r="H122" s="336"/>
    </row>
    <row r="123" spans="1:8" s="348" customFormat="1" ht="28.5" customHeight="1">
      <c r="A123" s="386" t="s">
        <v>484</v>
      </c>
      <c r="B123" s="349" t="s">
        <v>591</v>
      </c>
      <c r="C123" s="345">
        <v>48000</v>
      </c>
      <c r="D123" s="345">
        <v>18000</v>
      </c>
      <c r="E123" s="345">
        <v>48000</v>
      </c>
      <c r="F123" s="345">
        <v>28000</v>
      </c>
      <c r="G123" s="346">
        <v>17796</v>
      </c>
      <c r="H123" s="347"/>
    </row>
    <row r="124" spans="1:8" s="348" customFormat="1" ht="38.25" customHeight="1">
      <c r="A124" s="386" t="s">
        <v>492</v>
      </c>
      <c r="B124" s="349" t="s">
        <v>592</v>
      </c>
      <c r="C124" s="345">
        <f>C125+C126</f>
        <v>197266</v>
      </c>
      <c r="D124" s="345">
        <f>D125+D126</f>
        <v>71637</v>
      </c>
      <c r="E124" s="345">
        <f>E125+E126</f>
        <v>197266</v>
      </c>
      <c r="F124" s="345">
        <f>F125+F126</f>
        <v>103350</v>
      </c>
      <c r="G124" s="346">
        <f>G125+G126</f>
        <v>70908</v>
      </c>
      <c r="H124" s="347"/>
    </row>
    <row r="125" spans="1:8" s="348" customFormat="1" ht="22.5" customHeight="1">
      <c r="A125" s="371" t="s">
        <v>494</v>
      </c>
      <c r="B125" s="325" t="s">
        <v>593</v>
      </c>
      <c r="C125" s="345">
        <f>C70</f>
        <v>22650</v>
      </c>
      <c r="D125" s="345">
        <f>D70</f>
        <v>8050</v>
      </c>
      <c r="E125" s="345">
        <f>E70</f>
        <v>22650</v>
      </c>
      <c r="F125" s="345">
        <f>F70</f>
        <v>11650</v>
      </c>
      <c r="G125" s="346">
        <f>G70</f>
        <v>7792</v>
      </c>
      <c r="H125" s="347"/>
    </row>
    <row r="126" spans="1:8" s="348" customFormat="1" ht="22.5" customHeight="1">
      <c r="A126" s="371" t="s">
        <v>496</v>
      </c>
      <c r="B126" s="325" t="s">
        <v>594</v>
      </c>
      <c r="C126" s="345">
        <f>C23+C44+C75+C94+C91-C70+C102</f>
        <v>174616</v>
      </c>
      <c r="D126" s="345">
        <f>D23+D44+D75+D94+D91-D70+D102</f>
        <v>63587</v>
      </c>
      <c r="E126" s="345">
        <f>E23+E44+E75+E94+E91-E70+E102</f>
        <v>174616</v>
      </c>
      <c r="F126" s="345">
        <f>F23+F44+F75+F94+F91-F70+F102</f>
        <v>91700</v>
      </c>
      <c r="G126" s="346">
        <f>G23+G44+G75+G94+G91-G70+G102</f>
        <v>63116</v>
      </c>
      <c r="H126" s="347"/>
    </row>
    <row r="127" spans="1:8" ht="34.5" customHeight="1">
      <c r="A127" s="419" t="s">
        <v>498</v>
      </c>
      <c r="B127" s="420"/>
      <c r="C127" s="421">
        <f>C23+C44+C75+C81+C83+C85+C91+C94+C105++C110+C113+C114+C115+C118+C123+C102</f>
        <v>4239766</v>
      </c>
      <c r="D127" s="421">
        <f>D23+D44+D75+D81+D83+D85+D91+D94+D105++D110+D113+D114+D115+D118+D123+D102</f>
        <v>1250237</v>
      </c>
      <c r="E127" s="421">
        <f>E23+E44+E75+E81+E83+E85+E91+E94+E105++E110+E113+E114+E115+E118+E123+E102</f>
        <v>4239766</v>
      </c>
      <c r="F127" s="421">
        <f>F23+F44+F75+F81+F83+F85+F91+F94+F105++F110+F113+F114+F115+F118+F123+F102</f>
        <v>2376850</v>
      </c>
      <c r="G127" s="422">
        <f>G23+G44+G75+G81+G83+G85+G91+G94+G105++G110+G113+G114+G115+G118+G123+G102</f>
        <v>1244913</v>
      </c>
      <c r="H127" s="336"/>
    </row>
    <row r="128" spans="1:8" ht="30" customHeight="1">
      <c r="A128" s="387" t="s">
        <v>499</v>
      </c>
      <c r="B128" s="423"/>
      <c r="C128" s="363">
        <f>C84+C82+C111+C121</f>
        <v>0</v>
      </c>
      <c r="D128" s="363">
        <f>D84+D82+D111+D121</f>
        <v>0</v>
      </c>
      <c r="E128" s="363">
        <f>E84+E82+E111+E121</f>
        <v>0</v>
      </c>
      <c r="F128" s="363">
        <f>F84+F82+F111+F121</f>
        <v>0</v>
      </c>
      <c r="G128" s="364">
        <f>G84+G82+G111+G121</f>
        <v>0</v>
      </c>
      <c r="H128" s="336"/>
    </row>
    <row r="129" spans="1:8" ht="21.75" customHeight="1">
      <c r="A129" s="362" t="s">
        <v>500</v>
      </c>
      <c r="B129" s="424"/>
      <c r="C129" s="363">
        <f>C127+C128</f>
        <v>4239766</v>
      </c>
      <c r="D129" s="363">
        <f>D127+D128</f>
        <v>1250237</v>
      </c>
      <c r="E129" s="363">
        <f>E127+E128</f>
        <v>4239766</v>
      </c>
      <c r="F129" s="363">
        <f>F127+F128</f>
        <v>2376850</v>
      </c>
      <c r="G129" s="364">
        <f>G127+G128</f>
        <v>1244913</v>
      </c>
      <c r="H129" s="336"/>
    </row>
    <row r="130" spans="1:8" ht="30" customHeight="1">
      <c r="A130" s="425" t="s">
        <v>501</v>
      </c>
      <c r="B130" s="333"/>
      <c r="C130" s="426"/>
      <c r="D130" s="426"/>
      <c r="E130" s="426"/>
      <c r="F130" s="426"/>
      <c r="G130" s="427" t="e">
        <f>#REF!-'Cont executie - Cheltuieli-ACC'!G9</f>
        <v>#REF!</v>
      </c>
      <c r="H130" s="336"/>
    </row>
    <row r="131" spans="1:7" ht="18" hidden="1">
      <c r="A131" s="428"/>
      <c r="B131" s="330"/>
      <c r="C131" s="328"/>
      <c r="D131" s="328"/>
      <c r="E131" s="328"/>
      <c r="F131" s="328"/>
      <c r="G131" s="328"/>
    </row>
    <row r="132" spans="1:7" s="348" customFormat="1" ht="18">
      <c r="A132" s="429"/>
      <c r="B132" s="430"/>
      <c r="C132" s="431"/>
      <c r="D132" s="431"/>
      <c r="E132" s="431"/>
      <c r="F132" s="431"/>
      <c r="G132" s="431"/>
    </row>
    <row r="133" spans="1:8" s="348" customFormat="1" ht="18">
      <c r="A133" s="428"/>
      <c r="B133" s="611"/>
      <c r="C133" s="611"/>
      <c r="D133" s="611"/>
      <c r="E133" s="432"/>
      <c r="F133" s="432"/>
      <c r="G133" s="432"/>
      <c r="H133" s="347"/>
    </row>
    <row r="134" spans="1:8" s="348" customFormat="1" ht="18">
      <c r="A134" s="428"/>
      <c r="B134" s="328"/>
      <c r="C134" s="328"/>
      <c r="D134" s="328"/>
      <c r="E134" s="432"/>
      <c r="F134" s="432"/>
      <c r="G134" s="432"/>
      <c r="H134" s="347"/>
    </row>
    <row r="135" spans="1:7" ht="18">
      <c r="A135" s="428"/>
      <c r="B135" s="330"/>
      <c r="C135" s="328"/>
      <c r="D135" s="328"/>
      <c r="E135" s="328"/>
      <c r="F135" s="328"/>
      <c r="G135" s="328"/>
    </row>
    <row r="136" spans="1:7" ht="18">
      <c r="A136" s="428"/>
      <c r="B136" s="330"/>
      <c r="C136" s="328"/>
      <c r="D136" s="328"/>
      <c r="E136" s="612"/>
      <c r="F136" s="612"/>
      <c r="G136" s="612"/>
    </row>
    <row r="137" spans="1:8" ht="18">
      <c r="A137" s="428"/>
      <c r="B137" s="330"/>
      <c r="C137" s="328"/>
      <c r="D137" s="328"/>
      <c r="E137" s="613"/>
      <c r="F137" s="613"/>
      <c r="G137" s="328"/>
      <c r="H137" s="336"/>
    </row>
    <row r="138" spans="1:8" ht="18">
      <c r="A138" s="428"/>
      <c r="B138" s="330"/>
      <c r="C138" s="328"/>
      <c r="D138" s="328"/>
      <c r="E138" s="328"/>
      <c r="F138" s="328"/>
      <c r="G138" s="328"/>
      <c r="H138" s="336"/>
    </row>
    <row r="139" spans="1:8" ht="18">
      <c r="A139" s="428"/>
      <c r="B139" s="330"/>
      <c r="C139" s="328"/>
      <c r="D139" s="328"/>
      <c r="E139" s="328"/>
      <c r="F139" s="328"/>
      <c r="G139" s="328"/>
      <c r="H139" s="336"/>
    </row>
    <row r="140" spans="1:8" ht="18">
      <c r="A140" s="428"/>
      <c r="B140" s="330"/>
      <c r="C140" s="328"/>
      <c r="D140" s="328"/>
      <c r="E140" s="328"/>
      <c r="F140" s="328"/>
      <c r="G140" s="328"/>
      <c r="H140" s="336"/>
    </row>
    <row r="141" spans="1:8" ht="18">
      <c r="A141" s="428"/>
      <c r="B141" s="330"/>
      <c r="C141" s="328"/>
      <c r="D141" s="328"/>
      <c r="E141" s="328"/>
      <c r="F141" s="328"/>
      <c r="G141" s="328"/>
      <c r="H141" s="336"/>
    </row>
    <row r="142" spans="1:8" ht="18">
      <c r="A142" s="428"/>
      <c r="B142" s="330"/>
      <c r="C142" s="328"/>
      <c r="D142" s="328"/>
      <c r="E142" s="328"/>
      <c r="F142" s="328"/>
      <c r="G142" s="328"/>
      <c r="H142" s="336"/>
    </row>
    <row r="143" spans="1:7" ht="18">
      <c r="A143" s="428"/>
      <c r="B143" s="330"/>
      <c r="C143" s="328"/>
      <c r="D143" s="328"/>
      <c r="E143" s="328"/>
      <c r="F143" s="328"/>
      <c r="G143" s="328"/>
    </row>
    <row r="144" spans="1:7" ht="18">
      <c r="A144" s="428"/>
      <c r="B144" s="330"/>
      <c r="C144" s="328"/>
      <c r="D144" s="328"/>
      <c r="E144" s="328"/>
      <c r="F144" s="328"/>
      <c r="G144" s="328"/>
    </row>
    <row r="145" spans="1:7" s="348" customFormat="1" ht="18">
      <c r="A145" s="433"/>
      <c r="B145" s="430"/>
      <c r="C145" s="431"/>
      <c r="D145" s="431"/>
      <c r="E145" s="431"/>
      <c r="F145" s="431"/>
      <c r="G145" s="431"/>
    </row>
    <row r="146" spans="1:7" ht="18">
      <c r="A146" s="428"/>
      <c r="B146" s="330"/>
      <c r="C146" s="328"/>
      <c r="D146" s="328"/>
      <c r="E146" s="328"/>
      <c r="F146" s="328"/>
      <c r="G146" s="328"/>
    </row>
    <row r="147" spans="1:7" ht="18">
      <c r="A147" s="428"/>
      <c r="B147" s="330"/>
      <c r="C147" s="328"/>
      <c r="D147" s="328"/>
      <c r="E147" s="328"/>
      <c r="F147" s="328"/>
      <c r="G147" s="328"/>
    </row>
    <row r="148" spans="1:7" ht="18">
      <c r="A148" s="428"/>
      <c r="B148" s="330"/>
      <c r="C148" s="328"/>
      <c r="D148" s="328"/>
      <c r="E148" s="328"/>
      <c r="F148" s="328"/>
      <c r="G148" s="328"/>
    </row>
    <row r="149" spans="1:7" ht="18">
      <c r="A149" s="428"/>
      <c r="B149" s="330"/>
      <c r="C149" s="328"/>
      <c r="D149" s="328"/>
      <c r="E149" s="328"/>
      <c r="F149" s="328"/>
      <c r="G149" s="328"/>
    </row>
    <row r="150" spans="1:7" ht="18">
      <c r="A150" s="428"/>
      <c r="B150" s="330"/>
      <c r="C150" s="328"/>
      <c r="D150" s="328"/>
      <c r="E150" s="328"/>
      <c r="F150" s="328"/>
      <c r="G150" s="328"/>
    </row>
    <row r="151" spans="1:7" ht="18">
      <c r="A151" s="428"/>
      <c r="B151" s="330"/>
      <c r="C151" s="328"/>
      <c r="D151" s="328"/>
      <c r="E151" s="328"/>
      <c r="F151" s="328"/>
      <c r="G151" s="328"/>
    </row>
    <row r="152" spans="1:7" ht="18">
      <c r="A152" s="428"/>
      <c r="B152" s="330"/>
      <c r="C152" s="328"/>
      <c r="D152" s="328"/>
      <c r="E152" s="328"/>
      <c r="F152" s="328"/>
      <c r="G152" s="328"/>
    </row>
    <row r="153" spans="1:7" ht="18">
      <c r="A153" s="428"/>
      <c r="B153" s="330"/>
      <c r="C153" s="328"/>
      <c r="D153" s="328"/>
      <c r="E153" s="328"/>
      <c r="F153" s="328"/>
      <c r="G153" s="328"/>
    </row>
    <row r="154" spans="1:7" ht="18">
      <c r="A154" s="428"/>
      <c r="B154" s="330"/>
      <c r="C154" s="328"/>
      <c r="D154" s="328"/>
      <c r="E154" s="328"/>
      <c r="F154" s="328"/>
      <c r="G154" s="328"/>
    </row>
    <row r="155" spans="1:7" ht="18">
      <c r="A155" s="428"/>
      <c r="B155" s="330"/>
      <c r="C155" s="328"/>
      <c r="D155" s="328"/>
      <c r="E155" s="328"/>
      <c r="F155" s="328"/>
      <c r="G155" s="328"/>
    </row>
    <row r="156" spans="1:7" ht="18">
      <c r="A156" s="428"/>
      <c r="B156" s="330"/>
      <c r="C156" s="328"/>
      <c r="D156" s="328"/>
      <c r="E156" s="328"/>
      <c r="F156" s="328"/>
      <c r="G156" s="328"/>
    </row>
    <row r="157" spans="1:7" ht="18">
      <c r="A157" s="428"/>
      <c r="B157" s="330"/>
      <c r="C157" s="328"/>
      <c r="D157" s="328"/>
      <c r="E157" s="328"/>
      <c r="F157" s="328"/>
      <c r="G157" s="328"/>
    </row>
    <row r="158" spans="1:7" ht="18">
      <c r="A158" s="428"/>
      <c r="B158" s="330"/>
      <c r="C158" s="328"/>
      <c r="D158" s="328"/>
      <c r="E158" s="328"/>
      <c r="F158" s="328"/>
      <c r="G158" s="328"/>
    </row>
    <row r="159" spans="1:7" ht="18">
      <c r="A159" s="428"/>
      <c r="B159" s="330"/>
      <c r="C159" s="328"/>
      <c r="D159" s="328"/>
      <c r="E159" s="328"/>
      <c r="F159" s="328"/>
      <c r="G159" s="328"/>
    </row>
    <row r="160" spans="1:7" ht="18">
      <c r="A160" s="428"/>
      <c r="B160" s="330"/>
      <c r="C160" s="328"/>
      <c r="D160" s="328"/>
      <c r="E160" s="328"/>
      <c r="F160" s="328"/>
      <c r="G160" s="328"/>
    </row>
    <row r="161" spans="1:7" ht="18">
      <c r="A161" s="428"/>
      <c r="B161" s="330"/>
      <c r="C161" s="328"/>
      <c r="D161" s="328"/>
      <c r="E161" s="328"/>
      <c r="F161" s="328"/>
      <c r="G161" s="328"/>
    </row>
    <row r="162" spans="1:7" ht="18">
      <c r="A162" s="428"/>
      <c r="B162" s="330"/>
      <c r="C162" s="328"/>
      <c r="D162" s="328"/>
      <c r="E162" s="328"/>
      <c r="F162" s="328"/>
      <c r="G162" s="328"/>
    </row>
    <row r="163" spans="1:7" s="348" customFormat="1" ht="18">
      <c r="A163" s="433"/>
      <c r="B163" s="430"/>
      <c r="C163" s="431"/>
      <c r="D163" s="431"/>
      <c r="E163" s="431"/>
      <c r="F163" s="431"/>
      <c r="G163" s="431"/>
    </row>
    <row r="164" spans="1:7" ht="18">
      <c r="A164" s="428"/>
      <c r="B164" s="330"/>
      <c r="C164" s="328"/>
      <c r="D164" s="328"/>
      <c r="E164" s="328"/>
      <c r="F164" s="328"/>
      <c r="G164" s="328"/>
    </row>
    <row r="165" spans="1:7" ht="18">
      <c r="A165" s="433"/>
      <c r="B165" s="330"/>
      <c r="C165" s="328"/>
      <c r="D165" s="328"/>
      <c r="E165" s="328"/>
      <c r="F165" s="328"/>
      <c r="G165" s="328"/>
    </row>
    <row r="166" spans="1:7" ht="18">
      <c r="A166" s="433"/>
      <c r="B166" s="330"/>
      <c r="C166" s="328"/>
      <c r="D166" s="328"/>
      <c r="E166" s="328"/>
      <c r="F166" s="328"/>
      <c r="G166" s="328"/>
    </row>
    <row r="167" spans="1:7" ht="18">
      <c r="A167" s="428"/>
      <c r="B167" s="330"/>
      <c r="C167" s="328"/>
      <c r="D167" s="328"/>
      <c r="E167" s="328"/>
      <c r="F167" s="328"/>
      <c r="G167" s="328"/>
    </row>
    <row r="168" spans="1:7" ht="18">
      <c r="A168" s="428"/>
      <c r="B168" s="330"/>
      <c r="C168" s="328"/>
      <c r="D168" s="328"/>
      <c r="E168" s="328"/>
      <c r="F168" s="328"/>
      <c r="G168" s="328"/>
    </row>
    <row r="169" spans="1:7" ht="18">
      <c r="A169" s="428"/>
      <c r="B169" s="330"/>
      <c r="C169" s="328"/>
      <c r="D169" s="328"/>
      <c r="E169" s="328"/>
      <c r="F169" s="328"/>
      <c r="G169" s="328"/>
    </row>
    <row r="170" spans="1:7" ht="18">
      <c r="A170" s="428"/>
      <c r="B170" s="330"/>
      <c r="C170" s="328"/>
      <c r="D170" s="328"/>
      <c r="E170" s="328"/>
      <c r="F170" s="328"/>
      <c r="G170" s="328"/>
    </row>
    <row r="171" spans="1:7" ht="18">
      <c r="A171" s="428"/>
      <c r="B171" s="330"/>
      <c r="C171" s="328"/>
      <c r="D171" s="328"/>
      <c r="E171" s="328"/>
      <c r="F171" s="328"/>
      <c r="G171" s="328"/>
    </row>
    <row r="172" spans="1:7" ht="18">
      <c r="A172" s="434"/>
      <c r="B172" s="330"/>
      <c r="C172" s="328"/>
      <c r="D172" s="328"/>
      <c r="E172" s="328"/>
      <c r="F172" s="328"/>
      <c r="G172" s="328"/>
    </row>
    <row r="173" spans="1:7" ht="18">
      <c r="A173" s="428"/>
      <c r="B173" s="330"/>
      <c r="C173" s="328"/>
      <c r="D173" s="328"/>
      <c r="E173" s="328"/>
      <c r="F173" s="328"/>
      <c r="G173" s="328"/>
    </row>
    <row r="174" spans="1:7" ht="18">
      <c r="A174" s="429"/>
      <c r="B174" s="330"/>
      <c r="C174" s="328"/>
      <c r="D174" s="328"/>
      <c r="E174" s="328"/>
      <c r="F174" s="328"/>
      <c r="G174" s="328"/>
    </row>
    <row r="175" spans="1:7" ht="18">
      <c r="A175" s="433"/>
      <c r="B175" s="330"/>
      <c r="C175" s="431"/>
      <c r="D175" s="431"/>
      <c r="E175" s="431"/>
      <c r="F175" s="431"/>
      <c r="G175" s="328"/>
    </row>
    <row r="176" spans="1:7" ht="18">
      <c r="A176" s="433"/>
      <c r="B176" s="330"/>
      <c r="C176" s="435"/>
      <c r="D176" s="435"/>
      <c r="E176" s="435"/>
      <c r="F176" s="435"/>
      <c r="G176" s="328"/>
    </row>
    <row r="177" spans="1:7" ht="18">
      <c r="A177" s="433"/>
      <c r="B177" s="330"/>
      <c r="C177" s="435"/>
      <c r="D177" s="435"/>
      <c r="E177" s="435"/>
      <c r="F177" s="435"/>
      <c r="G177" s="328"/>
    </row>
    <row r="178" spans="1:7" ht="18">
      <c r="A178" s="428"/>
      <c r="B178" s="330"/>
      <c r="C178" s="436"/>
      <c r="D178" s="436"/>
      <c r="E178" s="436"/>
      <c r="F178" s="436"/>
      <c r="G178" s="328"/>
    </row>
    <row r="179" spans="1:7" ht="18">
      <c r="A179" s="428"/>
      <c r="B179" s="330"/>
      <c r="C179" s="328"/>
      <c r="D179" s="328"/>
      <c r="E179" s="328"/>
      <c r="F179" s="328"/>
      <c r="G179" s="328"/>
    </row>
    <row r="180" spans="1:7" ht="18">
      <c r="A180" s="433"/>
      <c r="B180" s="330"/>
      <c r="C180" s="431"/>
      <c r="D180" s="431"/>
      <c r="E180" s="431"/>
      <c r="F180" s="431"/>
      <c r="G180" s="328"/>
    </row>
    <row r="181" spans="1:7" ht="18">
      <c r="A181" s="428"/>
      <c r="B181" s="330"/>
      <c r="C181" s="328"/>
      <c r="D181" s="328"/>
      <c r="E181" s="328"/>
      <c r="F181" s="328"/>
      <c r="G181" s="328"/>
    </row>
    <row r="182" spans="1:7" ht="18">
      <c r="A182" s="433"/>
      <c r="B182" s="430"/>
      <c r="C182" s="328"/>
      <c r="D182" s="328"/>
      <c r="E182" s="328"/>
      <c r="F182" s="328"/>
      <c r="G182" s="328"/>
    </row>
    <row r="183" spans="1:7" ht="18">
      <c r="A183" s="437"/>
      <c r="B183" s="330"/>
      <c r="C183" s="328"/>
      <c r="D183" s="328"/>
      <c r="E183" s="328"/>
      <c r="F183" s="328"/>
      <c r="G183" s="328"/>
    </row>
    <row r="184" spans="1:7" ht="18">
      <c r="A184" s="437"/>
      <c r="B184" s="330"/>
      <c r="C184" s="328"/>
      <c r="D184" s="328"/>
      <c r="E184" s="328"/>
      <c r="F184" s="328"/>
      <c r="G184" s="328"/>
    </row>
    <row r="185" spans="1:7" ht="18">
      <c r="A185" s="437"/>
      <c r="B185" s="330"/>
      <c r="C185" s="328"/>
      <c r="D185" s="328"/>
      <c r="E185" s="328"/>
      <c r="F185" s="328"/>
      <c r="G185" s="328"/>
    </row>
    <row r="186" spans="1:7" ht="18">
      <c r="A186" s="437"/>
      <c r="B186" s="330"/>
      <c r="C186" s="328"/>
      <c r="D186" s="328"/>
      <c r="E186" s="328"/>
      <c r="F186" s="328"/>
      <c r="G186" s="328"/>
    </row>
    <row r="187" spans="1:7" ht="18">
      <c r="A187" s="437"/>
      <c r="B187" s="330"/>
      <c r="C187" s="328"/>
      <c r="D187" s="328"/>
      <c r="E187" s="328"/>
      <c r="F187" s="328"/>
      <c r="G187" s="328"/>
    </row>
    <row r="188" spans="1:7" ht="18">
      <c r="A188" s="437"/>
      <c r="B188" s="330"/>
      <c r="C188" s="328"/>
      <c r="D188" s="328"/>
      <c r="E188" s="328"/>
      <c r="F188" s="328"/>
      <c r="G188" s="328"/>
    </row>
    <row r="189" spans="1:7" ht="18">
      <c r="A189" s="437"/>
      <c r="B189" s="330"/>
      <c r="C189" s="328"/>
      <c r="D189" s="328"/>
      <c r="E189" s="328"/>
      <c r="F189" s="328"/>
      <c r="G189" s="328"/>
    </row>
    <row r="190" spans="1:7" ht="18">
      <c r="A190" s="437"/>
      <c r="B190" s="330"/>
      <c r="C190" s="328"/>
      <c r="D190" s="328"/>
      <c r="E190" s="328"/>
      <c r="F190" s="328"/>
      <c r="G190" s="328"/>
    </row>
    <row r="191" spans="1:7" ht="18">
      <c r="A191" s="437"/>
      <c r="B191" s="330"/>
      <c r="C191" s="328"/>
      <c r="D191" s="328"/>
      <c r="E191" s="328"/>
      <c r="F191" s="328"/>
      <c r="G191" s="328"/>
    </row>
    <row r="192" spans="1:7" ht="18">
      <c r="A192" s="437"/>
      <c r="B192" s="330"/>
      <c r="C192" s="328"/>
      <c r="D192" s="328"/>
      <c r="E192" s="328"/>
      <c r="F192" s="328"/>
      <c r="G192" s="328"/>
    </row>
    <row r="193" spans="1:7" ht="18">
      <c r="A193" s="437"/>
      <c r="B193" s="330"/>
      <c r="C193" s="328"/>
      <c r="D193" s="328"/>
      <c r="E193" s="328"/>
      <c r="F193" s="328"/>
      <c r="G193" s="328"/>
    </row>
    <row r="194" spans="1:7" ht="18">
      <c r="A194" s="437"/>
      <c r="B194" s="330"/>
      <c r="C194" s="328"/>
      <c r="D194" s="328"/>
      <c r="E194" s="328"/>
      <c r="F194" s="328"/>
      <c r="G194" s="328"/>
    </row>
    <row r="195" spans="1:7" ht="18">
      <c r="A195" s="437"/>
      <c r="B195" s="330"/>
      <c r="C195" s="328"/>
      <c r="D195" s="328"/>
      <c r="E195" s="328"/>
      <c r="F195" s="328"/>
      <c r="G195" s="328"/>
    </row>
    <row r="196" spans="1:7" ht="18">
      <c r="A196" s="437"/>
      <c r="B196" s="330"/>
      <c r="C196" s="328"/>
      <c r="D196" s="328"/>
      <c r="E196" s="328"/>
      <c r="F196" s="328"/>
      <c r="G196" s="328"/>
    </row>
    <row r="197" spans="1:7" ht="18">
      <c r="A197" s="437"/>
      <c r="B197" s="330"/>
      <c r="C197" s="328"/>
      <c r="D197" s="328"/>
      <c r="E197" s="328"/>
      <c r="F197" s="328"/>
      <c r="G197" s="328"/>
    </row>
    <row r="198" spans="1:7" ht="18">
      <c r="A198" s="437"/>
      <c r="B198" s="330"/>
      <c r="C198" s="328"/>
      <c r="D198" s="328"/>
      <c r="E198" s="328"/>
      <c r="F198" s="328"/>
      <c r="G198" s="328"/>
    </row>
    <row r="199" spans="1:7" ht="18">
      <c r="A199" s="437"/>
      <c r="B199" s="330"/>
      <c r="C199" s="328"/>
      <c r="D199" s="328"/>
      <c r="E199" s="328"/>
      <c r="F199" s="328"/>
      <c r="G199" s="328"/>
    </row>
    <row r="200" spans="1:7" ht="18">
      <c r="A200" s="437"/>
      <c r="B200" s="330"/>
      <c r="C200" s="328"/>
      <c r="D200" s="328"/>
      <c r="E200" s="328"/>
      <c r="F200" s="328"/>
      <c r="G200" s="328"/>
    </row>
    <row r="201" spans="1:7" ht="18">
      <c r="A201" s="437"/>
      <c r="B201" s="330"/>
      <c r="C201" s="328"/>
      <c r="D201" s="328"/>
      <c r="E201" s="328"/>
      <c r="F201" s="328"/>
      <c r="G201" s="328"/>
    </row>
    <row r="202" spans="1:7" ht="18">
      <c r="A202" s="437"/>
      <c r="B202" s="330"/>
      <c r="C202" s="328"/>
      <c r="D202" s="328"/>
      <c r="E202" s="328"/>
      <c r="F202" s="328"/>
      <c r="G202" s="328"/>
    </row>
    <row r="203" spans="1:7" ht="18">
      <c r="A203" s="437"/>
      <c r="B203" s="330"/>
      <c r="C203" s="328"/>
      <c r="D203" s="328"/>
      <c r="E203" s="328"/>
      <c r="F203" s="328"/>
      <c r="G203" s="328"/>
    </row>
    <row r="204" spans="1:7" ht="18">
      <c r="A204" s="437"/>
      <c r="B204" s="330"/>
      <c r="C204" s="328"/>
      <c r="D204" s="328"/>
      <c r="E204" s="328"/>
      <c r="F204" s="328"/>
      <c r="G204" s="328"/>
    </row>
    <row r="205" spans="1:7" ht="18">
      <c r="A205" s="437"/>
      <c r="B205" s="330"/>
      <c r="C205" s="328"/>
      <c r="D205" s="328"/>
      <c r="E205" s="328"/>
      <c r="F205" s="328"/>
      <c r="G205" s="328"/>
    </row>
    <row r="206" spans="1:7" ht="18">
      <c r="A206" s="437"/>
      <c r="B206" s="330"/>
      <c r="C206" s="328"/>
      <c r="D206" s="328"/>
      <c r="E206" s="328"/>
      <c r="F206" s="328"/>
      <c r="G206" s="328"/>
    </row>
    <row r="207" spans="1:7" ht="18">
      <c r="A207" s="437"/>
      <c r="B207" s="330"/>
      <c r="C207" s="328"/>
      <c r="D207" s="328"/>
      <c r="E207" s="328"/>
      <c r="F207" s="328"/>
      <c r="G207" s="328"/>
    </row>
    <row r="208" spans="1:7" ht="18">
      <c r="A208" s="437"/>
      <c r="B208" s="330"/>
      <c r="C208" s="328"/>
      <c r="D208" s="328"/>
      <c r="E208" s="328"/>
      <c r="F208" s="328"/>
      <c r="G208" s="328"/>
    </row>
    <row r="209" spans="1:7" ht="18">
      <c r="A209" s="437"/>
      <c r="B209" s="330"/>
      <c r="C209" s="328"/>
      <c r="D209" s="328"/>
      <c r="E209" s="328"/>
      <c r="F209" s="328"/>
      <c r="G209" s="328"/>
    </row>
    <row r="210" spans="1:7" ht="18">
      <c r="A210" s="437"/>
      <c r="B210" s="330"/>
      <c r="C210" s="328"/>
      <c r="D210" s="328"/>
      <c r="E210" s="328"/>
      <c r="F210" s="328"/>
      <c r="G210" s="328"/>
    </row>
    <row r="211" spans="1:7" ht="18">
      <c r="A211" s="437"/>
      <c r="B211" s="330"/>
      <c r="C211" s="328"/>
      <c r="D211" s="328"/>
      <c r="E211" s="328"/>
      <c r="F211" s="328"/>
      <c r="G211" s="328"/>
    </row>
    <row r="212" spans="1:7" ht="18">
      <c r="A212" s="437"/>
      <c r="B212" s="330"/>
      <c r="C212" s="328"/>
      <c r="D212" s="328"/>
      <c r="E212" s="328"/>
      <c r="F212" s="328"/>
      <c r="G212" s="328"/>
    </row>
    <row r="213" spans="1:7" ht="18">
      <c r="A213" s="437"/>
      <c r="B213" s="330"/>
      <c r="C213" s="328"/>
      <c r="D213" s="328"/>
      <c r="E213" s="328"/>
      <c r="F213" s="328"/>
      <c r="G213" s="328"/>
    </row>
    <row r="214" spans="1:7" ht="18">
      <c r="A214" s="437"/>
      <c r="B214" s="330"/>
      <c r="C214" s="328"/>
      <c r="D214" s="328"/>
      <c r="E214" s="328"/>
      <c r="F214" s="328"/>
      <c r="G214" s="328"/>
    </row>
    <row r="215" spans="1:7" ht="18">
      <c r="A215" s="437"/>
      <c r="B215" s="330"/>
      <c r="C215" s="328"/>
      <c r="D215" s="328"/>
      <c r="E215" s="328"/>
      <c r="F215" s="328"/>
      <c r="G215" s="328"/>
    </row>
    <row r="216" spans="1:7" ht="18">
      <c r="A216" s="437"/>
      <c r="B216" s="330"/>
      <c r="C216" s="328"/>
      <c r="D216" s="328"/>
      <c r="E216" s="328"/>
      <c r="F216" s="328"/>
      <c r="G216" s="328"/>
    </row>
    <row r="217" spans="1:7" ht="18">
      <c r="A217" s="437"/>
      <c r="B217" s="330"/>
      <c r="C217" s="328"/>
      <c r="D217" s="328"/>
      <c r="E217" s="328"/>
      <c r="F217" s="328"/>
      <c r="G217" s="328"/>
    </row>
    <row r="218" spans="1:7" ht="18">
      <c r="A218" s="437"/>
      <c r="B218" s="330"/>
      <c r="C218" s="328"/>
      <c r="D218" s="328"/>
      <c r="E218" s="328"/>
      <c r="F218" s="328"/>
      <c r="G218" s="328"/>
    </row>
    <row r="219" spans="1:7" ht="18">
      <c r="A219" s="437"/>
      <c r="B219" s="330"/>
      <c r="C219" s="328"/>
      <c r="D219" s="328"/>
      <c r="E219" s="328"/>
      <c r="F219" s="328"/>
      <c r="G219" s="328"/>
    </row>
    <row r="220" spans="1:7" ht="18">
      <c r="A220" s="437"/>
      <c r="B220" s="330"/>
      <c r="C220" s="328"/>
      <c r="D220" s="328"/>
      <c r="E220" s="328"/>
      <c r="F220" s="328"/>
      <c r="G220" s="328"/>
    </row>
    <row r="221" spans="1:7" ht="18">
      <c r="A221" s="437"/>
      <c r="B221" s="330"/>
      <c r="C221" s="328"/>
      <c r="D221" s="328"/>
      <c r="E221" s="328"/>
      <c r="F221" s="328"/>
      <c r="G221" s="328"/>
    </row>
    <row r="222" spans="1:7" ht="18">
      <c r="A222" s="437"/>
      <c r="B222" s="330"/>
      <c r="C222" s="328"/>
      <c r="D222" s="328"/>
      <c r="E222" s="328"/>
      <c r="F222" s="328"/>
      <c r="G222" s="328"/>
    </row>
    <row r="223" spans="1:7" ht="18">
      <c r="A223" s="437"/>
      <c r="B223" s="330"/>
      <c r="C223" s="328"/>
      <c r="D223" s="328"/>
      <c r="E223" s="328"/>
      <c r="F223" s="328"/>
      <c r="G223" s="328"/>
    </row>
    <row r="224" spans="1:7" ht="18">
      <c r="A224" s="437"/>
      <c r="B224" s="330"/>
      <c r="C224" s="328"/>
      <c r="D224" s="328"/>
      <c r="E224" s="328"/>
      <c r="F224" s="328"/>
      <c r="G224" s="328"/>
    </row>
    <row r="225" spans="1:7" ht="18">
      <c r="A225" s="437"/>
      <c r="B225" s="330"/>
      <c r="C225" s="328"/>
      <c r="D225" s="328"/>
      <c r="E225" s="328"/>
      <c r="F225" s="328"/>
      <c r="G225" s="328"/>
    </row>
    <row r="226" spans="1:7" ht="18">
      <c r="A226" s="437"/>
      <c r="B226" s="330"/>
      <c r="C226" s="328"/>
      <c r="D226" s="328"/>
      <c r="E226" s="328"/>
      <c r="F226" s="328"/>
      <c r="G226" s="328"/>
    </row>
    <row r="227" spans="1:7" ht="18">
      <c r="A227" s="437"/>
      <c r="B227" s="330"/>
      <c r="C227" s="328"/>
      <c r="D227" s="328"/>
      <c r="E227" s="328"/>
      <c r="F227" s="328"/>
      <c r="G227" s="328"/>
    </row>
    <row r="228" spans="1:7" ht="18">
      <c r="A228" s="437"/>
      <c r="B228" s="330"/>
      <c r="C228" s="328"/>
      <c r="D228" s="328"/>
      <c r="E228" s="328"/>
      <c r="F228" s="328"/>
      <c r="G228" s="328"/>
    </row>
    <row r="229" spans="1:7" ht="18">
      <c r="A229" s="437"/>
      <c r="B229" s="330"/>
      <c r="C229" s="328"/>
      <c r="D229" s="328"/>
      <c r="E229" s="328"/>
      <c r="F229" s="328"/>
      <c r="G229" s="328"/>
    </row>
    <row r="230" spans="1:7" ht="18">
      <c r="A230" s="437"/>
      <c r="B230" s="330"/>
      <c r="C230" s="328"/>
      <c r="D230" s="328"/>
      <c r="E230" s="328"/>
      <c r="F230" s="328"/>
      <c r="G230" s="328"/>
    </row>
    <row r="231" spans="1:7" ht="18">
      <c r="A231" s="437"/>
      <c r="B231" s="330"/>
      <c r="C231" s="328"/>
      <c r="D231" s="328"/>
      <c r="E231" s="328"/>
      <c r="F231" s="328"/>
      <c r="G231" s="328"/>
    </row>
    <row r="232" spans="1:7" ht="18">
      <c r="A232" s="437"/>
      <c r="B232" s="330"/>
      <c r="C232" s="328"/>
      <c r="D232" s="328"/>
      <c r="E232" s="328"/>
      <c r="F232" s="328"/>
      <c r="G232" s="328"/>
    </row>
    <row r="233" spans="1:7" ht="18">
      <c r="A233" s="437"/>
      <c r="B233" s="330"/>
      <c r="C233" s="328"/>
      <c r="D233" s="328"/>
      <c r="E233" s="328"/>
      <c r="F233" s="328"/>
      <c r="G233" s="328"/>
    </row>
    <row r="234" spans="1:7" ht="18">
      <c r="A234" s="437"/>
      <c r="B234" s="330"/>
      <c r="C234" s="328"/>
      <c r="D234" s="328"/>
      <c r="E234" s="328"/>
      <c r="F234" s="328"/>
      <c r="G234" s="328"/>
    </row>
    <row r="235" spans="1:7" ht="18">
      <c r="A235" s="437"/>
      <c r="B235" s="330"/>
      <c r="C235" s="328"/>
      <c r="D235" s="328"/>
      <c r="E235" s="328"/>
      <c r="F235" s="328"/>
      <c r="G235" s="328"/>
    </row>
    <row r="236" spans="1:7" ht="18">
      <c r="A236" s="437"/>
      <c r="B236" s="330"/>
      <c r="C236" s="328"/>
      <c r="D236" s="328"/>
      <c r="E236" s="328"/>
      <c r="F236" s="328"/>
      <c r="G236" s="328"/>
    </row>
    <row r="237" spans="1:7" ht="18">
      <c r="A237" s="437"/>
      <c r="B237" s="330"/>
      <c r="C237" s="328"/>
      <c r="D237" s="328"/>
      <c r="E237" s="328"/>
      <c r="F237" s="328"/>
      <c r="G237" s="328"/>
    </row>
    <row r="238" spans="1:7" ht="18">
      <c r="A238" s="437"/>
      <c r="B238" s="330"/>
      <c r="C238" s="328"/>
      <c r="D238" s="328"/>
      <c r="E238" s="328"/>
      <c r="F238" s="328"/>
      <c r="G238" s="328"/>
    </row>
    <row r="239" spans="1:7" ht="18">
      <c r="A239" s="437"/>
      <c r="B239" s="330"/>
      <c r="C239" s="328"/>
      <c r="D239" s="328"/>
      <c r="E239" s="328"/>
      <c r="F239" s="328"/>
      <c r="G239" s="328"/>
    </row>
    <row r="240" spans="1:7" ht="18">
      <c r="A240" s="437"/>
      <c r="B240" s="330"/>
      <c r="C240" s="328"/>
      <c r="D240" s="328"/>
      <c r="E240" s="328"/>
      <c r="F240" s="328"/>
      <c r="G240" s="328"/>
    </row>
    <row r="241" spans="1:7" ht="18">
      <c r="A241" s="437"/>
      <c r="B241" s="330"/>
      <c r="C241" s="328"/>
      <c r="D241" s="328"/>
      <c r="E241" s="328"/>
      <c r="F241" s="328"/>
      <c r="G241" s="328"/>
    </row>
    <row r="242" spans="1:7" ht="18">
      <c r="A242" s="437"/>
      <c r="B242" s="330"/>
      <c r="C242" s="328"/>
      <c r="D242" s="328"/>
      <c r="E242" s="328"/>
      <c r="F242" s="328"/>
      <c r="G242" s="328"/>
    </row>
    <row r="243" spans="1:7" ht="18">
      <c r="A243" s="437"/>
      <c r="B243" s="330"/>
      <c r="C243" s="328"/>
      <c r="D243" s="328"/>
      <c r="E243" s="328"/>
      <c r="F243" s="328"/>
      <c r="G243" s="328"/>
    </row>
    <row r="244" spans="1:7" ht="18">
      <c r="A244" s="437"/>
      <c r="B244" s="330"/>
      <c r="C244" s="328"/>
      <c r="D244" s="328"/>
      <c r="E244" s="328"/>
      <c r="F244" s="328"/>
      <c r="G244" s="328"/>
    </row>
    <row r="245" spans="1:7" ht="18">
      <c r="A245" s="437"/>
      <c r="B245" s="330"/>
      <c r="C245" s="328"/>
      <c r="D245" s="328"/>
      <c r="E245" s="328"/>
      <c r="F245" s="328"/>
      <c r="G245" s="328"/>
    </row>
    <row r="246" spans="1:7" ht="18">
      <c r="A246" s="437"/>
      <c r="B246" s="330"/>
      <c r="C246" s="328"/>
      <c r="D246" s="328"/>
      <c r="E246" s="328"/>
      <c r="F246" s="328"/>
      <c r="G246" s="328"/>
    </row>
    <row r="247" spans="1:7" ht="18">
      <c r="A247" s="437"/>
      <c r="B247" s="330"/>
      <c r="C247" s="328"/>
      <c r="D247" s="328"/>
      <c r="E247" s="328"/>
      <c r="F247" s="328"/>
      <c r="G247" s="328"/>
    </row>
    <row r="248" spans="1:7" ht="18">
      <c r="A248" s="437"/>
      <c r="B248" s="330"/>
      <c r="C248" s="328"/>
      <c r="D248" s="328"/>
      <c r="E248" s="328"/>
      <c r="F248" s="328"/>
      <c r="G248" s="328"/>
    </row>
    <row r="249" spans="1:7" ht="18">
      <c r="A249" s="437"/>
      <c r="B249" s="330"/>
      <c r="C249" s="328"/>
      <c r="D249" s="328"/>
      <c r="E249" s="328"/>
      <c r="F249" s="328"/>
      <c r="G249" s="328"/>
    </row>
    <row r="250" spans="1:7" ht="18">
      <c r="A250" s="437"/>
      <c r="B250" s="330"/>
      <c r="C250" s="328"/>
      <c r="D250" s="328"/>
      <c r="E250" s="328"/>
      <c r="F250" s="328"/>
      <c r="G250" s="328"/>
    </row>
    <row r="251" spans="1:7" ht="18">
      <c r="A251" s="437"/>
      <c r="B251" s="330"/>
      <c r="C251" s="328"/>
      <c r="D251" s="328"/>
      <c r="E251" s="328"/>
      <c r="F251" s="328"/>
      <c r="G251" s="328"/>
    </row>
    <row r="252" spans="1:7" ht="18">
      <c r="A252" s="437"/>
      <c r="B252" s="330"/>
      <c r="C252" s="328"/>
      <c r="D252" s="328"/>
      <c r="E252" s="328"/>
      <c r="F252" s="328"/>
      <c r="G252" s="328"/>
    </row>
    <row r="253" spans="1:7" ht="18">
      <c r="A253" s="437"/>
      <c r="B253" s="330"/>
      <c r="C253" s="328"/>
      <c r="D253" s="328"/>
      <c r="E253" s="328"/>
      <c r="F253" s="328"/>
      <c r="G253" s="328"/>
    </row>
    <row r="254" spans="1:7" ht="18">
      <c r="A254" s="437"/>
      <c r="B254" s="330"/>
      <c r="C254" s="328"/>
      <c r="D254" s="328"/>
      <c r="E254" s="328"/>
      <c r="F254" s="328"/>
      <c r="G254" s="328"/>
    </row>
    <row r="255" spans="1:7" ht="18">
      <c r="A255" s="437"/>
      <c r="B255" s="330"/>
      <c r="C255" s="328"/>
      <c r="D255" s="328"/>
      <c r="E255" s="328"/>
      <c r="F255" s="328"/>
      <c r="G255" s="328"/>
    </row>
    <row r="256" spans="1:7" ht="18">
      <c r="A256" s="437"/>
      <c r="B256" s="330"/>
      <c r="C256" s="328"/>
      <c r="D256" s="328"/>
      <c r="E256" s="328"/>
      <c r="F256" s="328"/>
      <c r="G256" s="328"/>
    </row>
    <row r="257" spans="1:7" ht="18">
      <c r="A257" s="437"/>
      <c r="B257" s="330"/>
      <c r="C257" s="328"/>
      <c r="D257" s="328"/>
      <c r="E257" s="328"/>
      <c r="F257" s="328"/>
      <c r="G257" s="328"/>
    </row>
    <row r="258" spans="1:7" ht="18">
      <c r="A258" s="437"/>
      <c r="B258" s="330"/>
      <c r="C258" s="328"/>
      <c r="D258" s="328"/>
      <c r="E258" s="328"/>
      <c r="F258" s="328"/>
      <c r="G258" s="328"/>
    </row>
    <row r="259" spans="1:7" ht="18">
      <c r="A259" s="437"/>
      <c r="B259" s="330"/>
      <c r="C259" s="328"/>
      <c r="D259" s="328"/>
      <c r="E259" s="328"/>
      <c r="F259" s="328"/>
      <c r="G259" s="328"/>
    </row>
    <row r="260" spans="1:7" ht="18">
      <c r="A260" s="437"/>
      <c r="B260" s="330"/>
      <c r="C260" s="328"/>
      <c r="D260" s="328"/>
      <c r="E260" s="328"/>
      <c r="F260" s="328"/>
      <c r="G260" s="328"/>
    </row>
    <row r="261" spans="1:7" ht="18">
      <c r="A261" s="437"/>
      <c r="B261" s="330"/>
      <c r="C261" s="328"/>
      <c r="D261" s="328"/>
      <c r="E261" s="328"/>
      <c r="F261" s="328"/>
      <c r="G261" s="328"/>
    </row>
    <row r="262" spans="1:7" ht="18">
      <c r="A262" s="437"/>
      <c r="B262" s="330"/>
      <c r="C262" s="328"/>
      <c r="D262" s="328"/>
      <c r="E262" s="328"/>
      <c r="F262" s="328"/>
      <c r="G262" s="328"/>
    </row>
    <row r="263" spans="1:7" ht="18">
      <c r="A263" s="437"/>
      <c r="B263" s="330"/>
      <c r="C263" s="328"/>
      <c r="D263" s="328"/>
      <c r="E263" s="328"/>
      <c r="F263" s="328"/>
      <c r="G263" s="328"/>
    </row>
    <row r="264" spans="1:7" ht="18">
      <c r="A264" s="437"/>
      <c r="B264" s="330"/>
      <c r="C264" s="328"/>
      <c r="D264" s="328"/>
      <c r="E264" s="328"/>
      <c r="F264" s="328"/>
      <c r="G264" s="328"/>
    </row>
    <row r="265" spans="1:7" ht="18">
      <c r="A265" s="437"/>
      <c r="B265" s="330"/>
      <c r="C265" s="328"/>
      <c r="D265" s="328"/>
      <c r="E265" s="328"/>
      <c r="F265" s="328"/>
      <c r="G265" s="328"/>
    </row>
    <row r="266" spans="1:7" ht="18">
      <c r="A266" s="437"/>
      <c r="B266" s="330"/>
      <c r="C266" s="328"/>
      <c r="D266" s="328"/>
      <c r="E266" s="328"/>
      <c r="F266" s="328"/>
      <c r="G266" s="328"/>
    </row>
    <row r="267" spans="1:7" ht="18">
      <c r="A267" s="437"/>
      <c r="B267" s="330"/>
      <c r="C267" s="328"/>
      <c r="D267" s="328"/>
      <c r="E267" s="328"/>
      <c r="F267" s="328"/>
      <c r="G267" s="328"/>
    </row>
    <row r="268" spans="1:7" ht="18">
      <c r="A268" s="437"/>
      <c r="B268" s="330"/>
      <c r="C268" s="328"/>
      <c r="D268" s="328"/>
      <c r="E268" s="328"/>
      <c r="F268" s="328"/>
      <c r="G268" s="328"/>
    </row>
    <row r="269" spans="1:7" ht="18">
      <c r="A269" s="437"/>
      <c r="B269" s="330"/>
      <c r="C269" s="328"/>
      <c r="D269" s="328"/>
      <c r="E269" s="328"/>
      <c r="F269" s="328"/>
      <c r="G269" s="328"/>
    </row>
    <row r="270" spans="1:7" ht="18">
      <c r="A270" s="437"/>
      <c r="B270" s="330"/>
      <c r="C270" s="328"/>
      <c r="D270" s="328"/>
      <c r="E270" s="328"/>
      <c r="F270" s="328"/>
      <c r="G270" s="328"/>
    </row>
    <row r="271" spans="1:7" ht="18">
      <c r="A271" s="437"/>
      <c r="B271" s="330"/>
      <c r="C271" s="328"/>
      <c r="D271" s="328"/>
      <c r="E271" s="328"/>
      <c r="F271" s="328"/>
      <c r="G271" s="328"/>
    </row>
    <row r="272" spans="1:7" ht="18">
      <c r="A272" s="437"/>
      <c r="B272" s="330"/>
      <c r="C272" s="328"/>
      <c r="D272" s="328"/>
      <c r="E272" s="328"/>
      <c r="F272" s="328"/>
      <c r="G272" s="328"/>
    </row>
    <row r="273" spans="1:7" ht="18">
      <c r="A273" s="437"/>
      <c r="B273" s="330"/>
      <c r="C273" s="328"/>
      <c r="D273" s="328"/>
      <c r="E273" s="328"/>
      <c r="F273" s="328"/>
      <c r="G273" s="328"/>
    </row>
    <row r="274" spans="1:7" ht="18">
      <c r="A274" s="437"/>
      <c r="B274" s="330"/>
      <c r="C274" s="328"/>
      <c r="D274" s="328"/>
      <c r="E274" s="328"/>
      <c r="F274" s="328"/>
      <c r="G274" s="328"/>
    </row>
    <row r="275" spans="1:7" ht="18">
      <c r="A275" s="437"/>
      <c r="B275" s="330"/>
      <c r="C275" s="328"/>
      <c r="D275" s="328"/>
      <c r="E275" s="328"/>
      <c r="F275" s="328"/>
      <c r="G275" s="328"/>
    </row>
    <row r="276" spans="1:7" ht="18">
      <c r="A276" s="437"/>
      <c r="B276" s="330"/>
      <c r="C276" s="328"/>
      <c r="D276" s="328"/>
      <c r="E276" s="328"/>
      <c r="F276" s="328"/>
      <c r="G276" s="328"/>
    </row>
    <row r="277" spans="1:7" ht="18">
      <c r="A277" s="437"/>
      <c r="B277" s="330"/>
      <c r="C277" s="328"/>
      <c r="D277" s="328"/>
      <c r="E277" s="328"/>
      <c r="F277" s="328"/>
      <c r="G277" s="328"/>
    </row>
    <row r="278" spans="1:7" ht="18">
      <c r="A278" s="437"/>
      <c r="B278" s="330"/>
      <c r="C278" s="328"/>
      <c r="D278" s="328"/>
      <c r="E278" s="328"/>
      <c r="F278" s="328"/>
      <c r="G278" s="328"/>
    </row>
    <row r="279" spans="1:7" ht="18">
      <c r="A279" s="437"/>
      <c r="B279" s="330"/>
      <c r="C279" s="328"/>
      <c r="D279" s="328"/>
      <c r="E279" s="328"/>
      <c r="F279" s="328"/>
      <c r="G279" s="328"/>
    </row>
    <row r="280" spans="1:7" ht="18">
      <c r="A280" s="437"/>
      <c r="B280" s="330"/>
      <c r="C280" s="328"/>
      <c r="D280" s="328"/>
      <c r="E280" s="328"/>
      <c r="F280" s="328"/>
      <c r="G280" s="328"/>
    </row>
    <row r="281" spans="1:7" ht="18">
      <c r="A281" s="437"/>
      <c r="B281" s="330"/>
      <c r="C281" s="328"/>
      <c r="D281" s="328"/>
      <c r="E281" s="328"/>
      <c r="F281" s="328"/>
      <c r="G281" s="328"/>
    </row>
    <row r="282" spans="1:7" ht="18">
      <c r="A282" s="437"/>
      <c r="B282" s="330"/>
      <c r="C282" s="328"/>
      <c r="D282" s="328"/>
      <c r="E282" s="328"/>
      <c r="F282" s="328"/>
      <c r="G282" s="328"/>
    </row>
    <row r="283" spans="1:7" ht="18">
      <c r="A283" s="437"/>
      <c r="B283" s="330"/>
      <c r="C283" s="328"/>
      <c r="D283" s="328"/>
      <c r="E283" s="328"/>
      <c r="F283" s="328"/>
      <c r="G283" s="328"/>
    </row>
    <row r="284" spans="1:7" ht="18">
      <c r="A284" s="437"/>
      <c r="B284" s="330"/>
      <c r="C284" s="328"/>
      <c r="D284" s="328"/>
      <c r="E284" s="328"/>
      <c r="F284" s="328"/>
      <c r="G284" s="328"/>
    </row>
    <row r="285" spans="1:7" ht="18">
      <c r="A285" s="437"/>
      <c r="B285" s="330"/>
      <c r="C285" s="328"/>
      <c r="D285" s="328"/>
      <c r="E285" s="328"/>
      <c r="F285" s="328"/>
      <c r="G285" s="328"/>
    </row>
    <row r="286" spans="1:7" ht="18">
      <c r="A286" s="437"/>
      <c r="B286" s="330"/>
      <c r="C286" s="328"/>
      <c r="D286" s="328"/>
      <c r="E286" s="328"/>
      <c r="F286" s="328"/>
      <c r="G286" s="328"/>
    </row>
    <row r="287" spans="1:7" ht="18">
      <c r="A287" s="437"/>
      <c r="B287" s="330"/>
      <c r="C287" s="328"/>
      <c r="D287" s="328"/>
      <c r="E287" s="328"/>
      <c r="F287" s="328"/>
      <c r="G287" s="328"/>
    </row>
    <row r="288" spans="1:7" ht="18">
      <c r="A288" s="437"/>
      <c r="B288" s="330"/>
      <c r="C288" s="328"/>
      <c r="D288" s="328"/>
      <c r="E288" s="328"/>
      <c r="F288" s="328"/>
      <c r="G288" s="328"/>
    </row>
    <row r="289" spans="1:7" ht="18">
      <c r="A289" s="437"/>
      <c r="B289" s="330"/>
      <c r="C289" s="328"/>
      <c r="D289" s="328"/>
      <c r="E289" s="328"/>
      <c r="F289" s="328"/>
      <c r="G289" s="328"/>
    </row>
    <row r="290" spans="1:7" ht="18">
      <c r="A290" s="437"/>
      <c r="B290" s="330"/>
      <c r="C290" s="328"/>
      <c r="D290" s="328"/>
      <c r="E290" s="328"/>
      <c r="F290" s="328"/>
      <c r="G290" s="328"/>
    </row>
    <row r="291" spans="1:7" ht="18">
      <c r="A291" s="437"/>
      <c r="B291" s="330"/>
      <c r="C291" s="328"/>
      <c r="D291" s="328"/>
      <c r="E291" s="328"/>
      <c r="F291" s="328"/>
      <c r="G291" s="328"/>
    </row>
  </sheetData>
  <sheetProtection selectLockedCells="1" selectUnlockedCells="1"/>
  <mergeCells count="5">
    <mergeCell ref="E137:F137"/>
    <mergeCell ref="A1:B1"/>
    <mergeCell ref="A5:F5"/>
    <mergeCell ref="B133:D133"/>
    <mergeCell ref="E136:G136"/>
  </mergeCells>
  <printOptions/>
  <pageMargins left="0.6402777777777777" right="0.1597222222222222" top="0.3541666666666667" bottom="0.3541666666666667" header="0.5118055555555555" footer="0.1701388888888889"/>
  <pageSetup horizontalDpi="300" verticalDpi="300" orientation="portrait" scale="67"/>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F101"/>
  <sheetViews>
    <sheetView workbookViewId="0" topLeftCell="A77">
      <selection activeCell="A94" sqref="A94"/>
    </sheetView>
  </sheetViews>
  <sheetFormatPr defaultColWidth="9.140625" defaultRowHeight="12.75"/>
  <cols>
    <col min="1" max="1" width="55.421875" style="438" customWidth="1"/>
    <col min="2" max="2" width="10.00390625" style="439" customWidth="1"/>
    <col min="3" max="3" width="16.8515625" style="440" customWidth="1"/>
    <col min="4" max="4" width="16.8515625" style="441" customWidth="1"/>
    <col min="5" max="5" width="14.57421875" style="442" customWidth="1"/>
    <col min="6" max="6" width="16.28125" style="438" customWidth="1"/>
    <col min="7" max="7" width="13.57421875" style="438" customWidth="1"/>
    <col min="8" max="8" width="12.8515625" style="438" customWidth="1"/>
    <col min="9" max="9" width="15.00390625" style="438" customWidth="1"/>
    <col min="10" max="10" width="12.7109375" style="438" customWidth="1"/>
    <col min="11" max="11" width="11.7109375" style="438" customWidth="1"/>
    <col min="12" max="12" width="14.8515625" style="438" customWidth="1"/>
    <col min="13" max="14" width="12.7109375" style="438" customWidth="1"/>
    <col min="15" max="15" width="12.421875" style="438" customWidth="1"/>
    <col min="16" max="16" width="11.00390625" style="438" customWidth="1"/>
    <col min="17" max="17" width="12.28125" style="438" customWidth="1"/>
    <col min="18" max="18" width="12.00390625" style="438" customWidth="1"/>
    <col min="19" max="19" width="13.00390625" style="438" customWidth="1"/>
    <col min="20" max="20" width="11.00390625" style="438" customWidth="1"/>
    <col min="21" max="21" width="12.00390625" style="438" customWidth="1"/>
    <col min="22" max="22" width="14.8515625" style="438" customWidth="1"/>
    <col min="23" max="23" width="11.8515625" style="438" customWidth="1"/>
    <col min="24" max="24" width="12.421875" style="438" customWidth="1"/>
    <col min="25" max="25" width="11.28125" style="438" customWidth="1"/>
    <col min="26" max="26" width="11.7109375" style="438" customWidth="1"/>
    <col min="27" max="27" width="12.7109375" style="438" customWidth="1"/>
    <col min="28" max="28" width="13.8515625" style="438" customWidth="1"/>
    <col min="29" max="29" width="12.140625" style="438" customWidth="1"/>
    <col min="30" max="30" width="11.8515625" style="438" customWidth="1"/>
    <col min="31" max="31" width="12.8515625" style="438" customWidth="1"/>
    <col min="32" max="32" width="12.421875" style="438" customWidth="1"/>
    <col min="33" max="33" width="12.28125" style="438" customWidth="1"/>
    <col min="34" max="34" width="11.00390625" style="438" customWidth="1"/>
    <col min="35" max="35" width="12.140625" style="438" customWidth="1"/>
    <col min="36" max="36" width="11.00390625" style="438" customWidth="1"/>
    <col min="37" max="37" width="14.28125" style="438" customWidth="1"/>
    <col min="38" max="39" width="13.7109375" style="438" customWidth="1"/>
    <col min="40" max="40" width="11.00390625" style="438" customWidth="1"/>
    <col min="41" max="41" width="12.421875" style="438" customWidth="1"/>
    <col min="42" max="42" width="12.00390625" style="438" customWidth="1"/>
    <col min="43" max="43" width="13.140625" style="438" customWidth="1"/>
    <col min="44" max="44" width="11.7109375" style="438" customWidth="1"/>
    <col min="45" max="45" width="11.421875" style="438" customWidth="1"/>
    <col min="46" max="46" width="11.00390625" style="438" customWidth="1"/>
    <col min="47" max="47" width="11.8515625" style="438" customWidth="1"/>
    <col min="48" max="48" width="15.00390625" style="438" customWidth="1"/>
    <col min="49" max="16384" width="9.28125" style="438" customWidth="1"/>
  </cols>
  <sheetData>
    <row r="1" spans="1:5" s="446" customFormat="1" ht="16.5">
      <c r="A1" s="443"/>
      <c r="B1" s="444"/>
      <c r="C1" s="445"/>
      <c r="D1" s="445"/>
      <c r="E1" s="445"/>
    </row>
    <row r="2" spans="1:5" s="446" customFormat="1" ht="16.5">
      <c r="A2" s="443"/>
      <c r="B2" s="444"/>
      <c r="C2" s="445"/>
      <c r="D2" s="445"/>
      <c r="E2" s="445"/>
    </row>
    <row r="3" spans="1:5" s="446" customFormat="1" ht="16.5">
      <c r="A3" s="443"/>
      <c r="B3" s="444"/>
      <c r="C3" s="447"/>
      <c r="D3" s="448"/>
      <c r="E3" s="449"/>
    </row>
    <row r="4" spans="1:5" s="446" customFormat="1" ht="18">
      <c r="A4" s="450" t="s">
        <v>595</v>
      </c>
      <c r="B4" s="451"/>
      <c r="C4" s="447"/>
      <c r="D4" s="448"/>
      <c r="E4" s="452"/>
    </row>
    <row r="5" spans="1:5" s="446" customFormat="1" ht="16.5">
      <c r="A5" s="443" t="s">
        <v>596</v>
      </c>
      <c r="B5" s="444"/>
      <c r="C5" s="447"/>
      <c r="D5" s="448"/>
      <c r="E5" s="452"/>
    </row>
    <row r="6" spans="1:6" s="446" customFormat="1" ht="18">
      <c r="A6" s="614" t="s">
        <v>597</v>
      </c>
      <c r="B6" s="614"/>
      <c r="C6" s="614"/>
      <c r="D6" s="614"/>
      <c r="E6" s="614"/>
      <c r="F6" s="453"/>
    </row>
    <row r="7" spans="1:6" s="446" customFormat="1" ht="18">
      <c r="A7" s="615" t="s">
        <v>598</v>
      </c>
      <c r="B7" s="615"/>
      <c r="C7" s="615"/>
      <c r="D7" s="615"/>
      <c r="E7" s="615"/>
      <c r="F7" s="455"/>
    </row>
    <row r="8" spans="1:6" s="446" customFormat="1" ht="18">
      <c r="A8" s="454"/>
      <c r="B8" s="454"/>
      <c r="C8" s="456"/>
      <c r="D8" s="454"/>
      <c r="E8" s="454"/>
      <c r="F8" s="455"/>
    </row>
    <row r="9" spans="1:5" s="446" customFormat="1" ht="16.5">
      <c r="A9" s="457"/>
      <c r="B9" s="457"/>
      <c r="C9" s="458"/>
      <c r="D9" s="457"/>
      <c r="E9" s="457"/>
    </row>
    <row r="10" spans="1:5" s="446" customFormat="1" ht="13.5" customHeight="1">
      <c r="A10" s="443"/>
      <c r="B10" s="444"/>
      <c r="C10" s="447"/>
      <c r="D10" s="448"/>
      <c r="E10" s="459" t="s">
        <v>599</v>
      </c>
    </row>
    <row r="11" spans="1:5" s="446" customFormat="1" ht="18">
      <c r="A11" s="443"/>
      <c r="B11" s="444"/>
      <c r="C11" s="447"/>
      <c r="D11" s="448"/>
      <c r="E11" s="460" t="s">
        <v>600</v>
      </c>
    </row>
    <row r="12" spans="1:5" s="465" customFormat="1" ht="93" customHeight="1">
      <c r="A12" s="461" t="s">
        <v>601</v>
      </c>
      <c r="B12" s="462" t="s">
        <v>602</v>
      </c>
      <c r="C12" s="463" t="s">
        <v>603</v>
      </c>
      <c r="D12" s="462" t="s">
        <v>294</v>
      </c>
      <c r="E12" s="464" t="s">
        <v>295</v>
      </c>
    </row>
    <row r="13" spans="1:5" s="465" customFormat="1" ht="16.5">
      <c r="A13" s="461">
        <v>1</v>
      </c>
      <c r="B13" s="462">
        <v>2</v>
      </c>
      <c r="C13" s="463">
        <v>3</v>
      </c>
      <c r="D13" s="463">
        <v>5</v>
      </c>
      <c r="E13" s="464">
        <v>6</v>
      </c>
    </row>
    <row r="14" spans="1:5" s="470" customFormat="1" ht="16.5">
      <c r="A14" s="466" t="s">
        <v>604</v>
      </c>
      <c r="B14" s="467" t="s">
        <v>605</v>
      </c>
      <c r="C14" s="468">
        <f>C16+C23+C90</f>
        <v>207324000</v>
      </c>
      <c r="D14" s="468">
        <f>D16+D23+D90</f>
        <v>137727000</v>
      </c>
      <c r="E14" s="469">
        <f>E16+E23+E90</f>
        <v>137636872</v>
      </c>
    </row>
    <row r="15" spans="1:5" s="465" customFormat="1" ht="13.5" customHeight="1">
      <c r="A15" s="616" t="s">
        <v>606</v>
      </c>
      <c r="B15" s="471"/>
      <c r="C15" s="472"/>
      <c r="D15" s="473"/>
      <c r="E15" s="474"/>
    </row>
    <row r="16" spans="1:5" s="465" customFormat="1" ht="16.5">
      <c r="A16" s="616"/>
      <c r="B16" s="471" t="s">
        <v>607</v>
      </c>
      <c r="C16" s="472">
        <f>C19</f>
        <v>0</v>
      </c>
      <c r="D16" s="472">
        <f>D19</f>
        <v>0</v>
      </c>
      <c r="E16" s="475">
        <f>E19</f>
        <v>0</v>
      </c>
    </row>
    <row r="17" spans="1:5" s="465" customFormat="1" ht="13.5" customHeight="1">
      <c r="A17" s="616"/>
      <c r="B17" s="471"/>
      <c r="C17" s="472"/>
      <c r="D17" s="473"/>
      <c r="E17" s="474"/>
    </row>
    <row r="18" spans="1:5" s="465" customFormat="1" ht="13.5" customHeight="1">
      <c r="A18" s="617" t="s">
        <v>533</v>
      </c>
      <c r="B18" s="476"/>
      <c r="C18" s="477"/>
      <c r="D18" s="478"/>
      <c r="E18" s="479"/>
    </row>
    <row r="19" spans="1:5" s="465" customFormat="1" ht="16.5">
      <c r="A19" s="617"/>
      <c r="B19" s="471">
        <v>51</v>
      </c>
      <c r="C19" s="472">
        <f>C21</f>
        <v>0</v>
      </c>
      <c r="D19" s="472">
        <f>D21</f>
        <v>0</v>
      </c>
      <c r="E19" s="475">
        <f>E21</f>
        <v>0</v>
      </c>
    </row>
    <row r="20" spans="1:5" s="465" customFormat="1" ht="11.25" customHeight="1">
      <c r="A20" s="617"/>
      <c r="B20" s="480"/>
      <c r="C20" s="481"/>
      <c r="D20" s="482"/>
      <c r="E20" s="483"/>
    </row>
    <row r="21" spans="1:5" s="439" customFormat="1" ht="19.5" customHeight="1">
      <c r="A21" s="484" t="s">
        <v>535</v>
      </c>
      <c r="B21" s="485" t="s">
        <v>536</v>
      </c>
      <c r="C21" s="486">
        <f>C22</f>
        <v>0</v>
      </c>
      <c r="D21" s="486">
        <f>D22</f>
        <v>0</v>
      </c>
      <c r="E21" s="487">
        <f>E22</f>
        <v>0</v>
      </c>
    </row>
    <row r="22" spans="1:5" s="439" customFormat="1" ht="33">
      <c r="A22" s="488" t="s">
        <v>608</v>
      </c>
      <c r="B22" s="489" t="s">
        <v>609</v>
      </c>
      <c r="C22" s="490"/>
      <c r="D22" s="490"/>
      <c r="E22" s="491"/>
    </row>
    <row r="23" spans="1:5" s="439" customFormat="1" ht="22.5" customHeight="1">
      <c r="A23" s="492" t="s">
        <v>610</v>
      </c>
      <c r="B23" s="493" t="s">
        <v>611</v>
      </c>
      <c r="C23" s="494">
        <f>C24+C52</f>
        <v>207324000</v>
      </c>
      <c r="D23" s="494">
        <f>D24+D52</f>
        <v>137727000</v>
      </c>
      <c r="E23" s="495">
        <f>E24+E52</f>
        <v>137639301</v>
      </c>
    </row>
    <row r="24" spans="1:5" s="498" customFormat="1" ht="28.5" customHeight="1">
      <c r="A24" s="496" t="s">
        <v>612</v>
      </c>
      <c r="B24" s="476">
        <v>20</v>
      </c>
      <c r="C24" s="477">
        <f aca="true" t="shared" si="0" ref="C24:E25">C25</f>
        <v>1784000</v>
      </c>
      <c r="D24" s="477">
        <f t="shared" si="0"/>
        <v>1187000</v>
      </c>
      <c r="E24" s="497">
        <f t="shared" si="0"/>
        <v>1183139</v>
      </c>
    </row>
    <row r="25" spans="1:5" s="443" customFormat="1" ht="33">
      <c r="A25" s="499" t="s">
        <v>613</v>
      </c>
      <c r="B25" s="500" t="s">
        <v>542</v>
      </c>
      <c r="C25" s="501">
        <f t="shared" si="0"/>
        <v>1784000</v>
      </c>
      <c r="D25" s="501">
        <f t="shared" si="0"/>
        <v>1187000</v>
      </c>
      <c r="E25" s="502">
        <f t="shared" si="0"/>
        <v>1183139</v>
      </c>
    </row>
    <row r="26" spans="1:6" s="443" customFormat="1" ht="16.5">
      <c r="A26" s="503" t="s">
        <v>614</v>
      </c>
      <c r="B26" s="500"/>
      <c r="C26" s="504">
        <f>SUM(C27:C48)</f>
        <v>1784000</v>
      </c>
      <c r="D26" s="501">
        <f>SUM(D27:D48)</f>
        <v>1187000</v>
      </c>
      <c r="E26" s="505">
        <f>SUM(E27:E48)</f>
        <v>1183139</v>
      </c>
      <c r="F26" s="505"/>
    </row>
    <row r="27" spans="1:5" s="509" customFormat="1" ht="16.5">
      <c r="A27" s="506" t="s">
        <v>615</v>
      </c>
      <c r="B27" s="507"/>
      <c r="C27" s="508">
        <v>1104</v>
      </c>
      <c r="D27" s="508">
        <v>729</v>
      </c>
      <c r="E27" s="508">
        <v>729</v>
      </c>
    </row>
    <row r="28" spans="1:5" s="509" customFormat="1" ht="33">
      <c r="A28" s="510" t="s">
        <v>616</v>
      </c>
      <c r="B28" s="511"/>
      <c r="C28" s="512">
        <v>111910</v>
      </c>
      <c r="D28" s="512">
        <v>73723</v>
      </c>
      <c r="E28" s="512">
        <v>73723</v>
      </c>
    </row>
    <row r="29" spans="1:5" s="509" customFormat="1" ht="16.5">
      <c r="A29" s="513" t="s">
        <v>617</v>
      </c>
      <c r="B29" s="511"/>
      <c r="C29" s="512">
        <v>25682</v>
      </c>
      <c r="D29" s="512">
        <v>16979</v>
      </c>
      <c r="E29" s="512">
        <v>16979</v>
      </c>
    </row>
    <row r="30" spans="1:5" s="509" customFormat="1" ht="16.5">
      <c r="A30" s="513" t="s">
        <v>618</v>
      </c>
      <c r="B30" s="511"/>
      <c r="C30" s="512">
        <v>1926</v>
      </c>
      <c r="D30" s="512">
        <v>1255</v>
      </c>
      <c r="E30" s="512">
        <v>1255</v>
      </c>
    </row>
    <row r="31" spans="1:5" s="509" customFormat="1" ht="16.5">
      <c r="A31" s="513" t="s">
        <v>619</v>
      </c>
      <c r="B31" s="511"/>
      <c r="C31" s="512">
        <v>40556</v>
      </c>
      <c r="D31" s="512">
        <v>26909</v>
      </c>
      <c r="E31" s="512">
        <v>26909</v>
      </c>
    </row>
    <row r="32" spans="1:5" s="509" customFormat="1" ht="16.5">
      <c r="A32" s="513" t="s">
        <v>620</v>
      </c>
      <c r="B32" s="511"/>
      <c r="C32" s="512">
        <v>20556</v>
      </c>
      <c r="D32" s="512">
        <v>13634</v>
      </c>
      <c r="E32" s="512">
        <v>13634</v>
      </c>
    </row>
    <row r="33" spans="1:5" s="509" customFormat="1" ht="16.5">
      <c r="A33" s="513" t="s">
        <v>621</v>
      </c>
      <c r="B33" s="511"/>
      <c r="C33" s="512">
        <v>13990</v>
      </c>
      <c r="D33" s="512">
        <v>9056</v>
      </c>
      <c r="E33" s="512">
        <v>9056</v>
      </c>
    </row>
    <row r="34" spans="1:5" s="509" customFormat="1" ht="16.5">
      <c r="A34" s="513" t="s">
        <v>622</v>
      </c>
      <c r="B34" s="511"/>
      <c r="C34" s="512">
        <v>847076</v>
      </c>
      <c r="D34" s="512">
        <v>563642</v>
      </c>
      <c r="E34" s="512">
        <v>559781</v>
      </c>
    </row>
    <row r="35" spans="1:5" s="509" customFormat="1" ht="16.5">
      <c r="A35" s="513" t="s">
        <v>623</v>
      </c>
      <c r="B35" s="511"/>
      <c r="C35" s="512">
        <v>156</v>
      </c>
      <c r="D35" s="512">
        <v>104</v>
      </c>
      <c r="E35" s="512">
        <v>104</v>
      </c>
    </row>
    <row r="36" spans="1:5" s="509" customFormat="1" ht="16.5">
      <c r="A36" s="513" t="s">
        <v>624</v>
      </c>
      <c r="B36" s="511"/>
      <c r="C36" s="512">
        <v>2914</v>
      </c>
      <c r="D36" s="512">
        <v>1997</v>
      </c>
      <c r="E36" s="512">
        <v>1997</v>
      </c>
    </row>
    <row r="37" spans="1:5" s="509" customFormat="1" ht="16.5">
      <c r="A37" s="513" t="s">
        <v>625</v>
      </c>
      <c r="B37" s="511"/>
      <c r="C37" s="512">
        <v>34986</v>
      </c>
      <c r="D37" s="512">
        <v>23229</v>
      </c>
      <c r="E37" s="512">
        <v>23229</v>
      </c>
    </row>
    <row r="38" spans="1:5" s="509" customFormat="1" ht="16.5">
      <c r="A38" s="513" t="s">
        <v>626</v>
      </c>
      <c r="B38" s="511"/>
      <c r="C38" s="512">
        <v>520786</v>
      </c>
      <c r="D38" s="512">
        <v>347473</v>
      </c>
      <c r="E38" s="512">
        <v>347473</v>
      </c>
    </row>
    <row r="39" spans="1:5" s="509" customFormat="1" ht="16.5">
      <c r="A39" s="513" t="s">
        <v>627</v>
      </c>
      <c r="B39" s="511"/>
      <c r="C39" s="512">
        <v>49330</v>
      </c>
      <c r="D39" s="512">
        <v>33095</v>
      </c>
      <c r="E39" s="512">
        <v>33095</v>
      </c>
    </row>
    <row r="40" spans="1:5" s="509" customFormat="1" ht="16.5">
      <c r="A40" s="513" t="s">
        <v>628</v>
      </c>
      <c r="B40" s="511"/>
      <c r="C40" s="512">
        <v>0</v>
      </c>
      <c r="D40" s="512"/>
      <c r="E40" s="512"/>
    </row>
    <row r="41" spans="1:5" s="509" customFormat="1" ht="16.5">
      <c r="A41" s="513" t="s">
        <v>629</v>
      </c>
      <c r="B41" s="511"/>
      <c r="C41" s="512">
        <v>0</v>
      </c>
      <c r="D41" s="512"/>
      <c r="E41" s="512"/>
    </row>
    <row r="42" spans="1:5" s="509" customFormat="1" ht="16.5">
      <c r="A42" s="513" t="s">
        <v>630</v>
      </c>
      <c r="B42" s="511"/>
      <c r="C42" s="512">
        <v>0</v>
      </c>
      <c r="D42" s="512"/>
      <c r="E42" s="512"/>
    </row>
    <row r="43" spans="1:5" s="509" customFormat="1" ht="16.5">
      <c r="A43" s="513" t="s">
        <v>631</v>
      </c>
      <c r="B43" s="511"/>
      <c r="C43" s="512">
        <v>1698</v>
      </c>
      <c r="D43" s="512">
        <v>1065</v>
      </c>
      <c r="E43" s="512">
        <v>1065</v>
      </c>
    </row>
    <row r="44" spans="1:5" s="509" customFormat="1" ht="16.5">
      <c r="A44" s="513" t="s">
        <v>632</v>
      </c>
      <c r="B44" s="511"/>
      <c r="C44" s="512">
        <v>774</v>
      </c>
      <c r="D44" s="512">
        <v>516</v>
      </c>
      <c r="E44" s="512">
        <v>516</v>
      </c>
    </row>
    <row r="45" spans="1:5" s="509" customFormat="1" ht="16.5">
      <c r="A45" s="514" t="s">
        <v>633</v>
      </c>
      <c r="B45" s="515"/>
      <c r="C45" s="512">
        <v>532</v>
      </c>
      <c r="D45" s="512">
        <v>335</v>
      </c>
      <c r="E45" s="512">
        <v>335</v>
      </c>
    </row>
    <row r="46" spans="1:5" s="509" customFormat="1" ht="16.5">
      <c r="A46" s="514" t="s">
        <v>634</v>
      </c>
      <c r="B46" s="515"/>
      <c r="C46" s="512">
        <v>110024</v>
      </c>
      <c r="D46" s="512">
        <v>73259</v>
      </c>
      <c r="E46" s="512">
        <v>73259</v>
      </c>
    </row>
    <row r="47" spans="1:5" s="518" customFormat="1" ht="16.5">
      <c r="A47" s="514" t="s">
        <v>635</v>
      </c>
      <c r="B47" s="515"/>
      <c r="C47" s="516"/>
      <c r="D47" s="517"/>
      <c r="E47" s="517"/>
    </row>
    <row r="48" spans="1:5" s="522" customFormat="1" ht="16.5">
      <c r="A48" s="519" t="s">
        <v>636</v>
      </c>
      <c r="B48" s="520"/>
      <c r="C48" s="516"/>
      <c r="D48" s="521"/>
      <c r="E48" s="521"/>
    </row>
    <row r="49" spans="1:6" s="522" customFormat="1" ht="16.5">
      <c r="A49" s="523" t="s">
        <v>637</v>
      </c>
      <c r="B49" s="524"/>
      <c r="C49" s="525">
        <f>C50+C51</f>
        <v>1784000</v>
      </c>
      <c r="D49" s="526">
        <f>D50+D51</f>
        <v>1187000</v>
      </c>
      <c r="E49" s="527">
        <f>E50+E51</f>
        <v>1183139</v>
      </c>
      <c r="F49" s="528">
        <f>E49-E26</f>
        <v>0</v>
      </c>
    </row>
    <row r="50" spans="1:5" s="534" customFormat="1" ht="16.5">
      <c r="A50" s="529" t="s">
        <v>638</v>
      </c>
      <c r="B50" s="530"/>
      <c r="C50" s="531">
        <f>C26-C51</f>
        <v>1759465</v>
      </c>
      <c r="D50" s="532">
        <f>D26-D51</f>
        <v>1162465</v>
      </c>
      <c r="E50" s="533">
        <f>E26-E51</f>
        <v>1158604</v>
      </c>
    </row>
    <row r="51" spans="1:5" s="534" customFormat="1" ht="16.5">
      <c r="A51" s="529" t="s">
        <v>639</v>
      </c>
      <c r="B51" s="530"/>
      <c r="C51" s="525">
        <f>E51</f>
        <v>24535</v>
      </c>
      <c r="D51" s="526">
        <f>E51</f>
        <v>24535</v>
      </c>
      <c r="E51" s="533">
        <v>24535</v>
      </c>
    </row>
    <row r="52" spans="1:5" s="540" customFormat="1" ht="16.5" customHeight="1">
      <c r="A52" s="535" t="s">
        <v>308</v>
      </c>
      <c r="B52" s="536">
        <v>57</v>
      </c>
      <c r="C52" s="537">
        <f>C53+C88</f>
        <v>205540000</v>
      </c>
      <c r="D52" s="538">
        <f>D53+D88</f>
        <v>136540000</v>
      </c>
      <c r="E52" s="539">
        <f>E53+E88</f>
        <v>136456162</v>
      </c>
    </row>
    <row r="53" spans="1:5" s="443" customFormat="1" ht="30" customHeight="1">
      <c r="A53" s="541" t="s">
        <v>640</v>
      </c>
      <c r="B53" s="536" t="s">
        <v>453</v>
      </c>
      <c r="C53" s="537">
        <f>C54</f>
        <v>205540000</v>
      </c>
      <c r="D53" s="538">
        <f>D54</f>
        <v>136540000</v>
      </c>
      <c r="E53" s="539">
        <f>E54</f>
        <v>136456162</v>
      </c>
    </row>
    <row r="54" spans="1:6" s="443" customFormat="1" ht="16.5">
      <c r="A54" s="542" t="s">
        <v>641</v>
      </c>
      <c r="B54" s="543"/>
      <c r="C54" s="544">
        <f>C55+C56+C57+C58+C59+C60+C61+C62+C63+C64+C65+C66+C67+C68+C69+C70+C71+C72+C74+C76+C77+C78+C79+C80+C81+C82+C83+C84</f>
        <v>205540000</v>
      </c>
      <c r="D54" s="544">
        <f>D55+D56+D57+D58+D59+D60+D61+D62+D63+D64+D65+D66+D67+D68+D69+D70+D71+D72+D74+D76+D77+D78+D79+D80+D81+D82+D83+D84</f>
        <v>136540000</v>
      </c>
      <c r="E54" s="545">
        <f>E55+E56+E57+E58+E59+E60+E61+E62+E63+E64+E65+E66+E67+E68+E69+E70+E71+E72+E74+E76+E77+E78+E79+E80+E81+E82+E83+E84</f>
        <v>136456162</v>
      </c>
      <c r="F54" s="545"/>
    </row>
    <row r="55" spans="1:5" s="509" customFormat="1" ht="16.5">
      <c r="A55" s="506" t="s">
        <v>642</v>
      </c>
      <c r="B55" s="546"/>
      <c r="C55" s="547">
        <v>188222</v>
      </c>
      <c r="D55" s="547">
        <v>118499</v>
      </c>
      <c r="E55" s="547">
        <v>118499</v>
      </c>
    </row>
    <row r="56" spans="1:5" s="509" customFormat="1" ht="16.5">
      <c r="A56" s="506" t="s">
        <v>643</v>
      </c>
      <c r="B56" s="548"/>
      <c r="C56" s="547">
        <v>16648</v>
      </c>
      <c r="D56" s="547">
        <v>8324</v>
      </c>
      <c r="E56" s="547">
        <v>8324</v>
      </c>
    </row>
    <row r="57" spans="1:6" s="551" customFormat="1" ht="33">
      <c r="A57" s="549" t="s">
        <v>644</v>
      </c>
      <c r="B57" s="550"/>
      <c r="C57" s="547">
        <v>13598202</v>
      </c>
      <c r="D57" s="547">
        <v>8614221</v>
      </c>
      <c r="E57" s="547">
        <v>8614221</v>
      </c>
      <c r="F57" s="509"/>
    </row>
    <row r="58" spans="1:5" s="509" customFormat="1" ht="33">
      <c r="A58" s="549" t="s">
        <v>645</v>
      </c>
      <c r="B58" s="548"/>
      <c r="C58" s="547">
        <v>3731862</v>
      </c>
      <c r="D58" s="547">
        <v>2408381</v>
      </c>
      <c r="E58" s="547">
        <v>2408381</v>
      </c>
    </row>
    <row r="59" spans="1:5" s="509" customFormat="1" ht="16.5">
      <c r="A59" s="506" t="s">
        <v>646</v>
      </c>
      <c r="B59" s="548"/>
      <c r="C59" s="547">
        <v>578138</v>
      </c>
      <c r="D59" s="547">
        <v>374333</v>
      </c>
      <c r="E59" s="547">
        <v>374333</v>
      </c>
    </row>
    <row r="60" spans="1:5" s="509" customFormat="1" ht="33">
      <c r="A60" s="549" t="s">
        <v>647</v>
      </c>
      <c r="B60" s="548"/>
      <c r="C60" s="547">
        <v>5557026</v>
      </c>
      <c r="D60" s="547">
        <v>3600156</v>
      </c>
      <c r="E60" s="547">
        <v>3600156</v>
      </c>
    </row>
    <row r="61" spans="1:5" s="509" customFormat="1" ht="33">
      <c r="A61" s="549" t="s">
        <v>648</v>
      </c>
      <c r="B61" s="548"/>
      <c r="C61" s="547">
        <v>2408576</v>
      </c>
      <c r="D61" s="547">
        <v>1547318</v>
      </c>
      <c r="E61" s="547">
        <v>1547318</v>
      </c>
    </row>
    <row r="62" spans="1:5" s="509" customFormat="1" ht="16.5">
      <c r="A62" s="506" t="s">
        <v>649</v>
      </c>
      <c r="B62" s="548"/>
      <c r="C62" s="547">
        <v>9956284</v>
      </c>
      <c r="D62" s="547">
        <v>6604649</v>
      </c>
      <c r="E62" s="547">
        <v>6604649</v>
      </c>
    </row>
    <row r="63" spans="1:5" s="509" customFormat="1" ht="16.5">
      <c r="A63" s="506" t="s">
        <v>650</v>
      </c>
      <c r="B63" s="548"/>
      <c r="C63" s="547">
        <v>89848722</v>
      </c>
      <c r="D63" s="547">
        <v>61723756</v>
      </c>
      <c r="E63" s="547">
        <v>61639918</v>
      </c>
    </row>
    <row r="64" spans="1:5" s="509" customFormat="1" ht="16.5">
      <c r="A64" s="506" t="s">
        <v>651</v>
      </c>
      <c r="B64" s="548"/>
      <c r="C64" s="547">
        <v>28582</v>
      </c>
      <c r="D64" s="547">
        <v>18828</v>
      </c>
      <c r="E64" s="547">
        <v>18828</v>
      </c>
    </row>
    <row r="65" spans="1:5" s="509" customFormat="1" ht="16.5">
      <c r="A65" s="506" t="s">
        <v>652</v>
      </c>
      <c r="B65" s="548"/>
      <c r="C65" s="547">
        <v>640192</v>
      </c>
      <c r="D65" s="547">
        <v>422589</v>
      </c>
      <c r="E65" s="547">
        <v>422589</v>
      </c>
    </row>
    <row r="66" spans="1:5" s="509" customFormat="1" ht="16.5">
      <c r="A66" s="506" t="s">
        <v>653</v>
      </c>
      <c r="B66" s="548"/>
      <c r="C66" s="547">
        <v>4137186</v>
      </c>
      <c r="D66" s="547">
        <v>2662288</v>
      </c>
      <c r="E66" s="547">
        <v>2662288</v>
      </c>
    </row>
    <row r="67" spans="1:5" s="509" customFormat="1" ht="16.5">
      <c r="A67" s="506" t="s">
        <v>654</v>
      </c>
      <c r="B67" s="548"/>
      <c r="C67" s="547">
        <v>64623930</v>
      </c>
      <c r="D67" s="547">
        <v>41825980</v>
      </c>
      <c r="E67" s="547">
        <v>41825980</v>
      </c>
    </row>
    <row r="68" spans="1:5" s="509" customFormat="1" ht="16.5">
      <c r="A68" s="506" t="s">
        <v>655</v>
      </c>
      <c r="B68" s="548"/>
      <c r="C68" s="547">
        <v>8015840</v>
      </c>
      <c r="D68" s="547">
        <v>5246330</v>
      </c>
      <c r="E68" s="547">
        <v>5246330</v>
      </c>
    </row>
    <row r="69" spans="1:5" s="509" customFormat="1" ht="16.5">
      <c r="A69" s="506" t="s">
        <v>656</v>
      </c>
      <c r="B69" s="548"/>
      <c r="C69" s="547">
        <v>71706</v>
      </c>
      <c r="D69" s="547">
        <v>47130</v>
      </c>
      <c r="E69" s="547">
        <v>47130</v>
      </c>
    </row>
    <row r="70" spans="1:5" s="509" customFormat="1" ht="16.5">
      <c r="A70" s="506" t="s">
        <v>657</v>
      </c>
      <c r="B70" s="548"/>
      <c r="C70" s="547">
        <v>40090</v>
      </c>
      <c r="D70" s="547">
        <v>20045</v>
      </c>
      <c r="E70" s="547">
        <v>20045</v>
      </c>
    </row>
    <row r="71" spans="1:5" s="509" customFormat="1" ht="16.5">
      <c r="A71" s="506" t="s">
        <v>658</v>
      </c>
      <c r="B71" s="548"/>
      <c r="C71" s="547">
        <v>222358</v>
      </c>
      <c r="D71" s="547">
        <v>111179</v>
      </c>
      <c r="E71" s="547">
        <v>111179</v>
      </c>
    </row>
    <row r="72" spans="1:5" s="509" customFormat="1" ht="16.5">
      <c r="A72" s="506" t="s">
        <v>659</v>
      </c>
      <c r="B72" s="548"/>
      <c r="C72" s="547">
        <v>117026</v>
      </c>
      <c r="D72" s="547">
        <v>74912</v>
      </c>
      <c r="E72" s="547">
        <v>74912</v>
      </c>
    </row>
    <row r="73" spans="1:6" s="540" customFormat="1" ht="16.5">
      <c r="A73" s="552" t="s">
        <v>660</v>
      </c>
      <c r="B73" s="548"/>
      <c r="C73" s="553">
        <v>0</v>
      </c>
      <c r="D73" s="553"/>
      <c r="E73" s="553"/>
      <c r="F73" s="509"/>
    </row>
    <row r="74" spans="1:5" s="509" customFormat="1" ht="16.5">
      <c r="A74" s="506" t="s">
        <v>661</v>
      </c>
      <c r="B74" s="548"/>
      <c r="C74" s="547">
        <v>302820</v>
      </c>
      <c r="D74" s="547">
        <v>180112</v>
      </c>
      <c r="E74" s="547">
        <v>180112</v>
      </c>
    </row>
    <row r="75" spans="1:6" s="540" customFormat="1" ht="16.5">
      <c r="A75" s="552" t="s">
        <v>660</v>
      </c>
      <c r="B75" s="548"/>
      <c r="C75" s="553">
        <v>0</v>
      </c>
      <c r="D75" s="553"/>
      <c r="E75" s="553"/>
      <c r="F75" s="509"/>
    </row>
    <row r="76" spans="1:5" s="509" customFormat="1" ht="16.5">
      <c r="A76" s="506" t="s">
        <v>662</v>
      </c>
      <c r="B76" s="548"/>
      <c r="C76" s="547">
        <v>0</v>
      </c>
      <c r="D76" s="547"/>
      <c r="E76" s="547"/>
    </row>
    <row r="77" spans="1:5" s="509" customFormat="1" ht="16.5">
      <c r="A77" s="506" t="s">
        <v>663</v>
      </c>
      <c r="B77" s="554"/>
      <c r="C77" s="555">
        <v>0</v>
      </c>
      <c r="D77" s="555"/>
      <c r="E77" s="555"/>
    </row>
    <row r="78" spans="1:5" s="509" customFormat="1" ht="16.5">
      <c r="A78" s="506" t="s">
        <v>664</v>
      </c>
      <c r="B78" s="548"/>
      <c r="C78" s="555">
        <v>0</v>
      </c>
      <c r="D78" s="555"/>
      <c r="E78" s="555"/>
    </row>
    <row r="79" spans="1:5" s="509" customFormat="1" ht="16.5">
      <c r="A79" s="506" t="s">
        <v>665</v>
      </c>
      <c r="B79" s="554"/>
      <c r="C79" s="555">
        <v>0</v>
      </c>
      <c r="D79" s="555"/>
      <c r="E79" s="555"/>
    </row>
    <row r="80" spans="1:5" s="509" customFormat="1" ht="16.5">
      <c r="A80" s="506" t="s">
        <v>666</v>
      </c>
      <c r="B80" s="554"/>
      <c r="C80" s="555">
        <v>90356</v>
      </c>
      <c r="D80" s="555">
        <v>60206</v>
      </c>
      <c r="E80" s="555">
        <v>60206</v>
      </c>
    </row>
    <row r="81" spans="1:5" s="509" customFormat="1" ht="16.5">
      <c r="A81" s="506" t="s">
        <v>667</v>
      </c>
      <c r="B81" s="554"/>
      <c r="C81" s="555">
        <v>0</v>
      </c>
      <c r="D81" s="555"/>
      <c r="E81" s="555"/>
    </row>
    <row r="82" spans="1:5" s="509" customFormat="1" ht="33">
      <c r="A82" s="549" t="s">
        <v>668</v>
      </c>
      <c r="B82" s="554"/>
      <c r="C82" s="555">
        <v>809058</v>
      </c>
      <c r="D82" s="555">
        <v>497615</v>
      </c>
      <c r="E82" s="555">
        <v>497615</v>
      </c>
    </row>
    <row r="83" spans="1:5" s="509" customFormat="1" ht="16.5">
      <c r="A83" s="506" t="s">
        <v>669</v>
      </c>
      <c r="B83" s="554"/>
      <c r="C83" s="555">
        <v>244694</v>
      </c>
      <c r="D83" s="555">
        <v>161871</v>
      </c>
      <c r="E83" s="555">
        <v>161871</v>
      </c>
    </row>
    <row r="84" spans="1:5" s="509" customFormat="1" ht="33">
      <c r="A84" s="556" t="s">
        <v>670</v>
      </c>
      <c r="B84" s="557"/>
      <c r="C84" s="547">
        <v>312482</v>
      </c>
      <c r="D84" s="547">
        <v>211278</v>
      </c>
      <c r="E84" s="547">
        <v>211278</v>
      </c>
    </row>
    <row r="85" spans="1:6" s="561" customFormat="1" ht="33">
      <c r="A85" s="523" t="s">
        <v>671</v>
      </c>
      <c r="B85" s="558"/>
      <c r="C85" s="559">
        <f>C86+C87</f>
        <v>204769352</v>
      </c>
      <c r="D85" s="559">
        <f>D86+D87</f>
        <v>136098298</v>
      </c>
      <c r="E85" s="559">
        <f>E86+E87</f>
        <v>136014460</v>
      </c>
      <c r="F85" s="560">
        <f>E54-E85-E56-E69-E70-E71-E72-E74-E76-E78</f>
        <v>0</v>
      </c>
    </row>
    <row r="86" spans="1:5" s="564" customFormat="1" ht="16.5">
      <c r="A86" s="529" t="s">
        <v>638</v>
      </c>
      <c r="B86" s="562"/>
      <c r="C86" s="563">
        <f>C55+C57+C58+C59+C60+C61+C62+C63+C64+C65+C66+C67+C68+C77+C78+C79+C80+C81+C82+C83+C84-C87</f>
        <v>180340171</v>
      </c>
      <c r="D86" s="563">
        <f>D55+D57+D58+D59+D60+D61+D62+D63+D64+D65+D66+D67+D68+D77+D78+D79+D80+D81+D82+D83+D84-D87</f>
        <v>111669117</v>
      </c>
      <c r="E86" s="563">
        <f>E55+E57+E58+E59+E60+E61+E62+E63+E64+E65+E66+E67+E68+E77+E78+E79+E80+E81+E82+E83+E84-E87</f>
        <v>111585279</v>
      </c>
    </row>
    <row r="87" spans="1:5" s="564" customFormat="1" ht="16.5">
      <c r="A87" s="565" t="s">
        <v>639</v>
      </c>
      <c r="B87" s="566"/>
      <c r="C87" s="567">
        <f>E87</f>
        <v>24429181</v>
      </c>
      <c r="D87" s="567">
        <f>E87</f>
        <v>24429181</v>
      </c>
      <c r="E87" s="568">
        <v>24429181</v>
      </c>
    </row>
    <row r="88" spans="1:5" s="443" customFormat="1" ht="16.5">
      <c r="A88" s="569" t="s">
        <v>672</v>
      </c>
      <c r="B88" s="500" t="s">
        <v>455</v>
      </c>
      <c r="C88" s="570">
        <f>C89</f>
        <v>0</v>
      </c>
      <c r="D88" s="501">
        <f>D89</f>
        <v>0</v>
      </c>
      <c r="E88" s="505">
        <f>E89</f>
        <v>0</v>
      </c>
    </row>
    <row r="89" spans="1:5" s="575" customFormat="1" ht="16.5">
      <c r="A89" s="571" t="s">
        <v>673</v>
      </c>
      <c r="B89" s="572"/>
      <c r="C89" s="573"/>
      <c r="D89" s="573"/>
      <c r="E89" s="574"/>
    </row>
    <row r="90" spans="1:6" s="581" customFormat="1" ht="30.75">
      <c r="A90" s="576" t="s">
        <v>674</v>
      </c>
      <c r="B90" s="577">
        <v>85</v>
      </c>
      <c r="C90" s="578">
        <f aca="true" t="shared" si="1" ref="C90:E91">C91</f>
        <v>0</v>
      </c>
      <c r="D90" s="578">
        <f t="shared" si="1"/>
        <v>0</v>
      </c>
      <c r="E90" s="579">
        <f t="shared" si="1"/>
        <v>-2429</v>
      </c>
      <c r="F90" s="580"/>
    </row>
    <row r="91" spans="1:6" s="581" customFormat="1" ht="30">
      <c r="A91" s="582" t="s">
        <v>674</v>
      </c>
      <c r="B91" s="583">
        <v>85.01</v>
      </c>
      <c r="C91" s="584">
        <f t="shared" si="1"/>
        <v>0</v>
      </c>
      <c r="D91" s="584">
        <f t="shared" si="1"/>
        <v>0</v>
      </c>
      <c r="E91" s="585">
        <f t="shared" si="1"/>
        <v>-2429</v>
      </c>
      <c r="F91" s="580"/>
    </row>
    <row r="92" spans="1:6" s="581" customFormat="1" ht="44.25">
      <c r="A92" s="586" t="s">
        <v>478</v>
      </c>
      <c r="B92" s="587" t="s">
        <v>479</v>
      </c>
      <c r="C92" s="588"/>
      <c r="D92" s="588"/>
      <c r="E92" s="589">
        <v>-2429</v>
      </c>
      <c r="F92" s="580"/>
    </row>
    <row r="93" spans="1:6" s="581" customFormat="1" ht="16.5">
      <c r="A93" s="590"/>
      <c r="B93" s="591"/>
      <c r="C93" s="592"/>
      <c r="D93" s="592"/>
      <c r="E93" s="593"/>
      <c r="F93" s="580"/>
    </row>
    <row r="94" spans="2:5" s="509" customFormat="1" ht="14.25" customHeight="1">
      <c r="B94" s="594"/>
      <c r="C94" s="595"/>
      <c r="D94" s="618"/>
      <c r="E94" s="618"/>
    </row>
    <row r="95" spans="2:4" s="509" customFormat="1" ht="16.5">
      <c r="B95" s="594"/>
      <c r="C95" s="595"/>
      <c r="D95" s="596"/>
    </row>
    <row r="96" spans="2:4" s="509" customFormat="1" ht="16.5">
      <c r="B96" s="594"/>
      <c r="C96" s="595"/>
      <c r="D96" s="596"/>
    </row>
    <row r="97" spans="2:5" s="509" customFormat="1" ht="14.25" customHeight="1">
      <c r="B97" s="594"/>
      <c r="C97" s="595"/>
      <c r="D97" s="619"/>
      <c r="E97" s="619"/>
    </row>
    <row r="98" spans="1:4" s="509" customFormat="1" ht="16.5">
      <c r="A98" s="595"/>
      <c r="B98" s="594"/>
      <c r="C98" s="595"/>
      <c r="D98" s="597"/>
    </row>
    <row r="99" spans="1:4" s="509" customFormat="1" ht="16.5">
      <c r="A99" s="598"/>
      <c r="B99" s="594"/>
      <c r="C99" s="595"/>
      <c r="D99" s="595"/>
    </row>
    <row r="100" spans="1:5" s="509" customFormat="1" ht="16.5">
      <c r="A100" s="598"/>
      <c r="B100" s="518"/>
      <c r="C100" s="599"/>
      <c r="D100" s="598"/>
      <c r="E100" s="442"/>
    </row>
    <row r="101" spans="1:5" ht="16.5">
      <c r="A101" s="600"/>
      <c r="D101" s="438"/>
      <c r="E101" s="438"/>
    </row>
  </sheetData>
  <sheetProtection selectLockedCells="1" selectUnlockedCells="1"/>
  <mergeCells count="6">
    <mergeCell ref="D94:E94"/>
    <mergeCell ref="D97:E97"/>
    <mergeCell ref="A6:E6"/>
    <mergeCell ref="A7:E7"/>
    <mergeCell ref="A15:A17"/>
    <mergeCell ref="A18:A20"/>
  </mergeCells>
  <printOptions/>
  <pageMargins left="0.19652777777777777" right="0" top="0.3541666666666667" bottom="0.2361111111111111" header="0.5118055555555555" footer="0.5118055555555555"/>
  <pageSetup horizontalDpi="300" verticalDpi="300" orientation="portrait" paperSize="9" scale="83"/>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